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filterPrivacy="1" codeName="DieseArbeitsmappe"/>
  <xr:revisionPtr revIDLastSave="0" documentId="13_ncr:1_{B3835574-EDE0-41B8-B616-C81794E96F3B}" xr6:coauthVersionLast="36" xr6:coauthVersionMax="36" xr10:uidLastSave="{00000000-0000-0000-0000-000000000000}"/>
  <workbookProtection workbookAlgorithmName="SHA-512" workbookHashValue="4u1ew3Z6NwMuq+3sNfLOeIbEchXHP4TDG/zpSn9Nu7VC8ZM36FNjKE5IiV3TezABINfJJs2vhTUu3JioVug4gA==" workbookSaltValue="z58vgQgf2okG64UyXdNZaA==" workbookSpinCount="100000" lockStructure="1"/>
  <bookViews>
    <workbookView xWindow="0" yWindow="0" windowWidth="22260" windowHeight="12645" xr2:uid="{00000000-000D-0000-FFFF-FFFF00000000}"/>
  </bookViews>
  <sheets>
    <sheet name="INFO" sheetId="7" r:id="rId1"/>
    <sheet name="Eingabemaske" sheetId="4" r:id="rId2"/>
    <sheet name="Formular" sheetId="5" r:id="rId3"/>
    <sheet name="Datenbank" sheetId="2" state="hidden" r:id="rId4"/>
    <sheet name="Rechenblatt" sheetId="3" state="hidden" r:id="rId5"/>
    <sheet name="Periodensystem" sheetId="6" state="hidden" r:id="rId6"/>
    <sheet name="in-out" sheetId="9" state="hidden" r:id="rId7"/>
    <sheet name="Calc" sheetId="10" state="hidden" r:id="rId8"/>
  </sheets>
  <externalReferences>
    <externalReference r:id="rId9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4" l="1"/>
  <c r="A1" i="4"/>
  <c r="B32" i="4" l="1"/>
  <c r="A12" i="5" l="1"/>
  <c r="C2" i="9" l="1"/>
  <c r="B10" i="10" s="1"/>
  <c r="B1" i="10" s="1"/>
  <c r="A2" i="10"/>
  <c r="A3" i="10" s="1"/>
  <c r="A4" i="10" s="1"/>
  <c r="A5" i="10" s="1"/>
  <c r="A6" i="10" s="1"/>
  <c r="A7" i="10" s="1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5" i="10" s="1"/>
  <c r="A76" i="10" s="1"/>
  <c r="A77" i="10" s="1"/>
  <c r="A78" i="10" s="1"/>
  <c r="A79" i="10" s="1"/>
  <c r="A80" i="10" s="1"/>
  <c r="A81" i="10" s="1"/>
  <c r="A82" i="10" s="1"/>
  <c r="A83" i="10" s="1"/>
  <c r="A84" i="10" s="1"/>
  <c r="A85" i="10" s="1"/>
  <c r="A86" i="10" s="1"/>
  <c r="A87" i="10" s="1"/>
  <c r="A88" i="10" s="1"/>
  <c r="A89" i="10" s="1"/>
  <c r="A90" i="10" s="1"/>
  <c r="A91" i="10" s="1"/>
  <c r="A92" i="10" s="1"/>
  <c r="A93" i="10" s="1"/>
  <c r="A94" i="10" s="1"/>
  <c r="A95" i="10" s="1"/>
  <c r="A96" i="10" s="1"/>
  <c r="A97" i="10" s="1"/>
  <c r="A98" i="10" s="1"/>
  <c r="A99" i="10" s="1"/>
  <c r="A100" i="10" s="1"/>
  <c r="A101" i="10" s="1"/>
  <c r="A102" i="10" s="1"/>
  <c r="A103" i="10" s="1"/>
  <c r="A104" i="10" s="1"/>
  <c r="A105" i="10" s="1"/>
  <c r="A106" i="10" s="1"/>
  <c r="A107" i="10" s="1"/>
  <c r="A108" i="10" s="1"/>
  <c r="A109" i="10" s="1"/>
  <c r="A110" i="10" s="1"/>
  <c r="A111" i="10" s="1"/>
  <c r="A112" i="10" s="1"/>
  <c r="A113" i="10" s="1"/>
  <c r="A114" i="10" s="1"/>
  <c r="A115" i="10" s="1"/>
  <c r="A116" i="10" s="1"/>
  <c r="F1" i="10" l="1"/>
  <c r="A1" i="7"/>
  <c r="F2" i="10" l="1"/>
  <c r="F3" i="10" s="1"/>
  <c r="H2" i="10"/>
  <c r="I2" i="10" s="1"/>
  <c r="H8" i="10"/>
  <c r="I8" i="10" s="1"/>
  <c r="H12" i="10"/>
  <c r="I12" i="10" s="1"/>
  <c r="H19" i="10"/>
  <c r="I19" i="10" s="1"/>
  <c r="H23" i="10"/>
  <c r="I23" i="10" s="1"/>
  <c r="H3" i="10"/>
  <c r="I3" i="10" s="1"/>
  <c r="H4" i="10"/>
  <c r="I4" i="10" s="1"/>
  <c r="H7" i="10"/>
  <c r="I7" i="10" s="1"/>
  <c r="H15" i="10"/>
  <c r="I15" i="10" s="1"/>
  <c r="H22" i="10"/>
  <c r="I22" i="10" s="1"/>
  <c r="H26" i="10"/>
  <c r="I26" i="10" s="1"/>
  <c r="H14" i="10"/>
  <c r="I14" i="10" s="1"/>
  <c r="H16" i="10"/>
  <c r="I16" i="10" s="1"/>
  <c r="H6" i="10"/>
  <c r="I6" i="10" s="1"/>
  <c r="H10" i="10"/>
  <c r="I10" i="10" s="1"/>
  <c r="H17" i="10"/>
  <c r="I17" i="10" s="1"/>
  <c r="H21" i="10"/>
  <c r="I21" i="10" s="1"/>
  <c r="H5" i="10"/>
  <c r="I5" i="10" s="1"/>
  <c r="H9" i="10"/>
  <c r="I9" i="10" s="1"/>
  <c r="H20" i="10"/>
  <c r="I20" i="10" s="1"/>
  <c r="H24" i="10"/>
  <c r="I24" i="10" s="1"/>
  <c r="H29" i="10"/>
  <c r="I29" i="10" s="1"/>
  <c r="H18" i="10"/>
  <c r="I18" i="10" s="1"/>
  <c r="H25" i="10"/>
  <c r="I25" i="10" s="1"/>
  <c r="H27" i="10"/>
  <c r="I27" i="10" s="1"/>
  <c r="H11" i="10"/>
  <c r="I11" i="10" s="1"/>
  <c r="H13" i="10"/>
  <c r="I13" i="10" s="1"/>
  <c r="H28" i="10"/>
  <c r="I28" i="10" s="1"/>
  <c r="H30" i="10"/>
  <c r="I30" i="10" s="1"/>
  <c r="H1" i="10"/>
  <c r="I1" i="10" s="1"/>
  <c r="E24" i="5"/>
  <c r="H40" i="10" l="1"/>
  <c r="F4" i="10"/>
  <c r="J2" i="10"/>
  <c r="K2" i="10" s="1"/>
  <c r="J8" i="10"/>
  <c r="K8" i="10" s="1"/>
  <c r="J3" i="10"/>
  <c r="K3" i="10" s="1"/>
  <c r="J4" i="10"/>
  <c r="K4" i="10" s="1"/>
  <c r="J11" i="10"/>
  <c r="K11" i="10" s="1"/>
  <c r="J7" i="10"/>
  <c r="K7" i="10" s="1"/>
  <c r="J15" i="10"/>
  <c r="K15" i="10" s="1"/>
  <c r="J22" i="10"/>
  <c r="K22" i="10" s="1"/>
  <c r="J14" i="10"/>
  <c r="K14" i="10" s="1"/>
  <c r="J16" i="10"/>
  <c r="K16" i="10" s="1"/>
  <c r="J6" i="10"/>
  <c r="K6" i="10" s="1"/>
  <c r="J13" i="10"/>
  <c r="K13" i="10" s="1"/>
  <c r="J18" i="10"/>
  <c r="K18" i="10" s="1"/>
  <c r="J5" i="10"/>
  <c r="K5" i="10" s="1"/>
  <c r="J17" i="10"/>
  <c r="K17" i="10" s="1"/>
  <c r="J23" i="10"/>
  <c r="K23" i="10" s="1"/>
  <c r="J29" i="10"/>
  <c r="K29" i="10" s="1"/>
  <c r="J21" i="10"/>
  <c r="K21" i="10" s="1"/>
  <c r="J25" i="10"/>
  <c r="K25" i="10" s="1"/>
  <c r="J12" i="10"/>
  <c r="K12" i="10" s="1"/>
  <c r="J26" i="10"/>
  <c r="K26" i="10" s="1"/>
  <c r="J28" i="10"/>
  <c r="K28" i="10" s="1"/>
  <c r="J9" i="10"/>
  <c r="K9" i="10" s="1"/>
  <c r="J10" i="10"/>
  <c r="K10" i="10" s="1"/>
  <c r="J19" i="10"/>
  <c r="K19" i="10" s="1"/>
  <c r="J27" i="10"/>
  <c r="K27" i="10" s="1"/>
  <c r="J30" i="10"/>
  <c r="K30" i="10" s="1"/>
  <c r="J20" i="10"/>
  <c r="K20" i="10" s="1"/>
  <c r="J24" i="10"/>
  <c r="K24" i="10" s="1"/>
  <c r="H33" i="10"/>
  <c r="H44" i="10"/>
  <c r="H51" i="10"/>
  <c r="I51" i="10" s="1"/>
  <c r="H55" i="10"/>
  <c r="I55" i="10" s="1"/>
  <c r="H35" i="10"/>
  <c r="H54" i="10"/>
  <c r="I54" i="10" s="1"/>
  <c r="H57" i="10"/>
  <c r="I57" i="10" s="1"/>
  <c r="H47" i="10"/>
  <c r="H43" i="10"/>
  <c r="H38" i="10"/>
  <c r="H48" i="10"/>
  <c r="I48" i="10" s="1"/>
  <c r="F5" i="10"/>
  <c r="F6" i="10" s="1"/>
  <c r="H59" i="10"/>
  <c r="I59" i="10" s="1"/>
  <c r="H56" i="10"/>
  <c r="I56" i="10" s="1"/>
  <c r="H46" i="10"/>
  <c r="I46" i="10" s="1"/>
  <c r="H36" i="10"/>
  <c r="H58" i="10"/>
  <c r="I58" i="10" s="1"/>
  <c r="H31" i="10"/>
  <c r="H37" i="10"/>
  <c r="H52" i="10"/>
  <c r="I52" i="10" s="1"/>
  <c r="H49" i="10"/>
  <c r="I49" i="10" s="1"/>
  <c r="H42" i="10"/>
  <c r="I42" i="10" s="1"/>
  <c r="H41" i="10"/>
  <c r="H53" i="10"/>
  <c r="I53" i="10" s="1"/>
  <c r="H45" i="10"/>
  <c r="I45" i="10" s="1"/>
  <c r="H34" i="10"/>
  <c r="H50" i="10"/>
  <c r="I50" i="10" s="1"/>
  <c r="H32" i="10"/>
  <c r="H39" i="10"/>
  <c r="J1" i="10"/>
  <c r="K1" i="10" s="1"/>
  <c r="C6" i="5"/>
  <c r="I43" i="10" l="1"/>
  <c r="I47" i="10"/>
  <c r="I44" i="10"/>
  <c r="I33" i="10"/>
  <c r="I40" i="10"/>
  <c r="I35" i="10"/>
  <c r="J37" i="10"/>
  <c r="J57" i="10"/>
  <c r="K57" i="10" s="1"/>
  <c r="J45" i="10"/>
  <c r="K45" i="10" s="1"/>
  <c r="J40" i="10"/>
  <c r="J51" i="10"/>
  <c r="K51" i="10" s="1"/>
  <c r="I38" i="10"/>
  <c r="J48" i="10"/>
  <c r="K48" i="10" s="1"/>
  <c r="J53" i="10"/>
  <c r="K53" i="10" s="1"/>
  <c r="I36" i="10"/>
  <c r="J44" i="10"/>
  <c r="K44" i="10" s="1"/>
  <c r="I41" i="10"/>
  <c r="J58" i="10"/>
  <c r="K58" i="10" s="1"/>
  <c r="J31" i="10"/>
  <c r="J46" i="10"/>
  <c r="K46" i="10" s="1"/>
  <c r="J43" i="10"/>
  <c r="K43" i="10" s="1"/>
  <c r="I34" i="10"/>
  <c r="J35" i="10"/>
  <c r="J32" i="10"/>
  <c r="I39" i="10"/>
  <c r="I37" i="10"/>
  <c r="F7" i="10"/>
  <c r="J34" i="10"/>
  <c r="J49" i="10"/>
  <c r="K49" i="10" s="1"/>
  <c r="J41" i="10"/>
  <c r="K41" i="10" s="1"/>
  <c r="J52" i="10"/>
  <c r="K52" i="10" s="1"/>
  <c r="J33" i="10"/>
  <c r="J56" i="10"/>
  <c r="K56" i="10" s="1"/>
  <c r="J54" i="10"/>
  <c r="K54" i="10" s="1"/>
  <c r="J55" i="10"/>
  <c r="K55" i="10" s="1"/>
  <c r="J50" i="10"/>
  <c r="K50" i="10" s="1"/>
  <c r="J39" i="10"/>
  <c r="K39" i="10" s="1"/>
  <c r="J59" i="10"/>
  <c r="K59" i="10" s="1"/>
  <c r="J47" i="10"/>
  <c r="K47" i="10" s="1"/>
  <c r="J38" i="10"/>
  <c r="J42" i="10"/>
  <c r="K42" i="10" s="1"/>
  <c r="I32" i="10"/>
  <c r="J36" i="10"/>
  <c r="K36" i="10" s="1"/>
  <c r="I31" i="10"/>
  <c r="H60" i="10" s="1"/>
  <c r="I60" i="10" s="1"/>
  <c r="O2" i="2"/>
  <c r="K40" i="10" l="1"/>
  <c r="F8" i="10"/>
  <c r="F9" i="10" s="1"/>
  <c r="L5" i="10"/>
  <c r="M5" i="10" s="1"/>
  <c r="L9" i="10"/>
  <c r="M9" i="10" s="1"/>
  <c r="L2" i="10"/>
  <c r="M2" i="10" s="1"/>
  <c r="L8" i="10"/>
  <c r="M8" i="10" s="1"/>
  <c r="L12" i="10"/>
  <c r="M12" i="10" s="1"/>
  <c r="L3" i="10"/>
  <c r="M3" i="10" s="1"/>
  <c r="L4" i="10"/>
  <c r="M4" i="10" s="1"/>
  <c r="L11" i="10"/>
  <c r="M11" i="10" s="1"/>
  <c r="L19" i="10"/>
  <c r="M19" i="10" s="1"/>
  <c r="L23" i="10"/>
  <c r="M23" i="10" s="1"/>
  <c r="L7" i="10"/>
  <c r="M7" i="10" s="1"/>
  <c r="L15" i="10"/>
  <c r="M15" i="10" s="1"/>
  <c r="L6" i="10"/>
  <c r="M6" i="10" s="1"/>
  <c r="L10" i="10"/>
  <c r="M10" i="10" s="1"/>
  <c r="L17" i="10"/>
  <c r="M17" i="10" s="1"/>
  <c r="L20" i="10"/>
  <c r="M20" i="10" s="1"/>
  <c r="L24" i="10"/>
  <c r="M24" i="10" s="1"/>
  <c r="L30" i="10"/>
  <c r="M30" i="10" s="1"/>
  <c r="L18" i="10"/>
  <c r="M18" i="10" s="1"/>
  <c r="L13" i="10"/>
  <c r="M13" i="10" s="1"/>
  <c r="L27" i="10"/>
  <c r="M27" i="10" s="1"/>
  <c r="L21" i="10"/>
  <c r="M21" i="10" s="1"/>
  <c r="L25" i="10"/>
  <c r="M25" i="10" s="1"/>
  <c r="L29" i="10"/>
  <c r="M29" i="10" s="1"/>
  <c r="L14" i="10"/>
  <c r="M14" i="10" s="1"/>
  <c r="L22" i="10"/>
  <c r="M22" i="10" s="1"/>
  <c r="L28" i="10"/>
  <c r="M28" i="10" s="1"/>
  <c r="L16" i="10"/>
  <c r="M16" i="10" s="1"/>
  <c r="L26" i="10"/>
  <c r="M26" i="10" s="1"/>
  <c r="K31" i="10"/>
  <c r="J60" i="10" s="1"/>
  <c r="K60" i="10" s="1"/>
  <c r="K32" i="10"/>
  <c r="K38" i="10"/>
  <c r="K34" i="10"/>
  <c r="K37" i="10"/>
  <c r="K33" i="10"/>
  <c r="K35" i="10"/>
  <c r="L1" i="10"/>
  <c r="M1" i="10" s="1"/>
  <c r="O3" i="2"/>
  <c r="O4" i="2" s="1"/>
  <c r="B30" i="5" s="1"/>
  <c r="C32" i="4"/>
  <c r="C28" i="5" l="1"/>
  <c r="E28" i="5"/>
  <c r="D28" i="5"/>
  <c r="G28" i="5"/>
  <c r="B28" i="5"/>
  <c r="L39" i="10"/>
  <c r="M39" i="10" s="1"/>
  <c r="L43" i="10"/>
  <c r="M43" i="10" s="1"/>
  <c r="F10" i="10"/>
  <c r="F11" i="10" s="1"/>
  <c r="N13" i="10"/>
  <c r="O13" i="10" s="1"/>
  <c r="N21" i="10"/>
  <c r="O21" i="10" s="1"/>
  <c r="N25" i="10"/>
  <c r="O25" i="10" s="1"/>
  <c r="N5" i="10"/>
  <c r="O5" i="10" s="1"/>
  <c r="N20" i="10"/>
  <c r="O20" i="10" s="1"/>
  <c r="N24" i="10"/>
  <c r="O24" i="10" s="1"/>
  <c r="N28" i="10"/>
  <c r="O28" i="10" s="1"/>
  <c r="N2" i="10"/>
  <c r="O2" i="10" s="1"/>
  <c r="N8" i="10"/>
  <c r="O8" i="10" s="1"/>
  <c r="N12" i="10"/>
  <c r="O12" i="10" s="1"/>
  <c r="N3" i="10"/>
  <c r="O3" i="10" s="1"/>
  <c r="N4" i="10"/>
  <c r="O4" i="10" s="1"/>
  <c r="N11" i="10"/>
  <c r="O11" i="10" s="1"/>
  <c r="N19" i="10"/>
  <c r="O19" i="10" s="1"/>
  <c r="N23" i="10"/>
  <c r="O23" i="10" s="1"/>
  <c r="N7" i="10"/>
  <c r="O7" i="10" s="1"/>
  <c r="N22" i="10"/>
  <c r="O22" i="10" s="1"/>
  <c r="N26" i="10"/>
  <c r="O26" i="10" s="1"/>
  <c r="N16" i="10"/>
  <c r="O16" i="10" s="1"/>
  <c r="N17" i="10"/>
  <c r="O17" i="10" s="1"/>
  <c r="N30" i="10"/>
  <c r="O30" i="10" s="1"/>
  <c r="N6" i="10"/>
  <c r="O6" i="10" s="1"/>
  <c r="N18" i="10"/>
  <c r="O18" i="10" s="1"/>
  <c r="N9" i="10"/>
  <c r="O9" i="10" s="1"/>
  <c r="N29" i="10"/>
  <c r="O29" i="10" s="1"/>
  <c r="N10" i="10"/>
  <c r="O10" i="10" s="1"/>
  <c r="N14" i="10"/>
  <c r="O14" i="10" s="1"/>
  <c r="N15" i="10"/>
  <c r="O15" i="10" s="1"/>
  <c r="N27" i="10"/>
  <c r="O27" i="10" s="1"/>
  <c r="G27" i="5"/>
  <c r="L48" i="10"/>
  <c r="M48" i="10" s="1"/>
  <c r="L45" i="10"/>
  <c r="M45" i="10" s="1"/>
  <c r="L37" i="10"/>
  <c r="M37" i="10" s="1"/>
  <c r="L36" i="10"/>
  <c r="L40" i="10"/>
  <c r="M40" i="10" s="1"/>
  <c r="L46" i="10"/>
  <c r="M46" i="10" s="1"/>
  <c r="L49" i="10"/>
  <c r="M49" i="10" s="1"/>
  <c r="L33" i="10"/>
  <c r="L56" i="10"/>
  <c r="M56" i="10" s="1"/>
  <c r="L31" i="10"/>
  <c r="L59" i="10"/>
  <c r="M59" i="10" s="1"/>
  <c r="L54" i="10"/>
  <c r="M54" i="10" s="1"/>
  <c r="L52" i="10"/>
  <c r="M52" i="10" s="1"/>
  <c r="L35" i="10"/>
  <c r="M35" i="10" s="1"/>
  <c r="L53" i="10"/>
  <c r="M53" i="10" s="1"/>
  <c r="L50" i="10"/>
  <c r="M50" i="10" s="1"/>
  <c r="L34" i="10"/>
  <c r="L51" i="10"/>
  <c r="M51" i="10" s="1"/>
  <c r="L44" i="10"/>
  <c r="M44" i="10" s="1"/>
  <c r="L32" i="10"/>
  <c r="L57" i="10"/>
  <c r="M57" i="10" s="1"/>
  <c r="L47" i="10"/>
  <c r="M47" i="10" s="1"/>
  <c r="L42" i="10"/>
  <c r="M42" i="10" s="1"/>
  <c r="L41" i="10"/>
  <c r="M41" i="10" s="1"/>
  <c r="L38" i="10"/>
  <c r="M38" i="10" s="1"/>
  <c r="L58" i="10"/>
  <c r="M58" i="10" s="1"/>
  <c r="N1" i="10"/>
  <c r="O1" i="10" s="1"/>
  <c r="L55" i="10"/>
  <c r="M55" i="10" s="1"/>
  <c r="E31" i="4"/>
  <c r="E30" i="4"/>
  <c r="C31" i="4"/>
  <c r="C30" i="4"/>
  <c r="D32" i="4"/>
  <c r="E32" i="4" s="1"/>
  <c r="C14" i="5"/>
  <c r="C13" i="5"/>
  <c r="D29" i="4"/>
  <c r="G14" i="5" l="1"/>
  <c r="N46" i="10"/>
  <c r="M32" i="10"/>
  <c r="N57" i="10"/>
  <c r="O57" i="10" s="1"/>
  <c r="M33" i="10"/>
  <c r="M31" i="10"/>
  <c r="L60" i="10" s="1"/>
  <c r="M60" i="10" s="1"/>
  <c r="N37" i="10"/>
  <c r="O37" i="10" s="1"/>
  <c r="N52" i="10"/>
  <c r="O52" i="10" s="1"/>
  <c r="N32" i="10"/>
  <c r="O32" i="10" s="1"/>
  <c r="N48" i="10"/>
  <c r="N39" i="10"/>
  <c r="O39" i="10" s="1"/>
  <c r="N44" i="10"/>
  <c r="O44" i="10" s="1"/>
  <c r="N50" i="10"/>
  <c r="O50" i="10" s="1"/>
  <c r="M36" i="10"/>
  <c r="N54" i="10"/>
  <c r="O54" i="10" s="1"/>
  <c r="N42" i="10"/>
  <c r="O42" i="10" s="1"/>
  <c r="N35" i="10"/>
  <c r="O35" i="10" s="1"/>
  <c r="N59" i="10"/>
  <c r="O59" i="10" s="1"/>
  <c r="N58" i="10"/>
  <c r="O58" i="10" s="1"/>
  <c r="N43" i="10"/>
  <c r="O43" i="10" s="1"/>
  <c r="M34" i="10"/>
  <c r="N55" i="10"/>
  <c r="O55" i="10" s="1"/>
  <c r="N49" i="10"/>
  <c r="O49" i="10" s="1"/>
  <c r="N47" i="10"/>
  <c r="O47" i="10" s="1"/>
  <c r="N36" i="10"/>
  <c r="O36" i="10" s="1"/>
  <c r="N45" i="10"/>
  <c r="O45" i="10" s="1"/>
  <c r="N40" i="10"/>
  <c r="O40" i="10" s="1"/>
  <c r="N38" i="10"/>
  <c r="O38" i="10" s="1"/>
  <c r="N31" i="10"/>
  <c r="N41" i="10"/>
  <c r="O41" i="10" s="1"/>
  <c r="O46" i="10"/>
  <c r="O48" i="10"/>
  <c r="N51" i="10"/>
  <c r="O51" i="10" s="1"/>
  <c r="N34" i="10"/>
  <c r="O34" i="10" s="1"/>
  <c r="F12" i="10"/>
  <c r="N56" i="10"/>
  <c r="O56" i="10" s="1"/>
  <c r="N53" i="10"/>
  <c r="O53" i="10" s="1"/>
  <c r="N33" i="10"/>
  <c r="F6" i="5"/>
  <c r="A2" i="4"/>
  <c r="C1" i="4" s="1"/>
  <c r="O31" i="10" l="1"/>
  <c r="N60" i="10" s="1"/>
  <c r="O60" i="10" s="1"/>
  <c r="O33" i="10"/>
  <c r="F13" i="10"/>
  <c r="C10" i="5"/>
  <c r="C8" i="5"/>
  <c r="C9" i="5"/>
  <c r="C7" i="5"/>
  <c r="C24" i="5"/>
  <c r="D24" i="5"/>
  <c r="B24" i="5"/>
  <c r="C21" i="5"/>
  <c r="D21" i="5"/>
  <c r="E21" i="5"/>
  <c r="F21" i="5"/>
  <c r="B21" i="5"/>
  <c r="G23" i="5"/>
  <c r="Q11" i="3"/>
  <c r="R11" i="3" s="1"/>
  <c r="P11" i="3"/>
  <c r="O11" i="3"/>
  <c r="Q10" i="3"/>
  <c r="R10" i="3" s="1"/>
  <c r="P10" i="3"/>
  <c r="O10" i="3"/>
  <c r="Q9" i="3"/>
  <c r="R9" i="3" s="1"/>
  <c r="P9" i="3"/>
  <c r="O9" i="3"/>
  <c r="Q8" i="3"/>
  <c r="R8" i="3" s="1"/>
  <c r="P8" i="3"/>
  <c r="O8" i="3"/>
  <c r="Q7" i="3"/>
  <c r="R7" i="3" s="1"/>
  <c r="P7" i="3"/>
  <c r="O7" i="3"/>
  <c r="Q6" i="3"/>
  <c r="R6" i="3" s="1"/>
  <c r="P6" i="3"/>
  <c r="O6" i="3"/>
  <c r="Q5" i="3"/>
  <c r="R5" i="3" s="1"/>
  <c r="P5" i="3"/>
  <c r="O5" i="3"/>
  <c r="Q4" i="3"/>
  <c r="R4" i="3" s="1"/>
  <c r="P4" i="3"/>
  <c r="O4" i="3"/>
  <c r="Q3" i="3"/>
  <c r="R3" i="3" s="1"/>
  <c r="P3" i="3"/>
  <c r="O3" i="3"/>
  <c r="Q2" i="3"/>
  <c r="R2" i="3" s="1"/>
  <c r="P2" i="3"/>
  <c r="O2" i="3"/>
  <c r="K3" i="3"/>
  <c r="K4" i="3" s="1"/>
  <c r="J3" i="3"/>
  <c r="J4" i="3" s="1"/>
  <c r="I3" i="3"/>
  <c r="I4" i="3" s="1"/>
  <c r="H3" i="3"/>
  <c r="H4" i="3" s="1"/>
  <c r="G3" i="3"/>
  <c r="G4" i="3" s="1"/>
  <c r="F3" i="3"/>
  <c r="F4" i="3" s="1"/>
  <c r="E3" i="3"/>
  <c r="E4" i="3" s="1"/>
  <c r="D3" i="3"/>
  <c r="D4" i="3" s="1"/>
  <c r="C3" i="3"/>
  <c r="C4" i="3" s="1"/>
  <c r="B3" i="3"/>
  <c r="B4" i="3" s="1"/>
  <c r="K2" i="3"/>
  <c r="J2" i="3"/>
  <c r="I2" i="3"/>
  <c r="H2" i="3"/>
  <c r="G2" i="3"/>
  <c r="F2" i="3"/>
  <c r="E2" i="3"/>
  <c r="D2" i="3"/>
  <c r="C2" i="3"/>
  <c r="B2" i="3"/>
  <c r="K1" i="3"/>
  <c r="J1" i="3"/>
  <c r="I1" i="3"/>
  <c r="H1" i="3"/>
  <c r="G1" i="3"/>
  <c r="F1" i="3"/>
  <c r="E1" i="3"/>
  <c r="D1" i="3"/>
  <c r="C1" i="3"/>
  <c r="B1" i="3"/>
  <c r="C5" i="5"/>
  <c r="F14" i="10" l="1"/>
  <c r="P6" i="10"/>
  <c r="Q6" i="10" s="1"/>
  <c r="P10" i="10"/>
  <c r="Q10" i="10" s="1"/>
  <c r="P14" i="10"/>
  <c r="Q14" i="10" s="1"/>
  <c r="P16" i="10"/>
  <c r="Q16" i="10" s="1"/>
  <c r="P22" i="10"/>
  <c r="Q22" i="10" s="1"/>
  <c r="P9" i="10"/>
  <c r="Q9" i="10" s="1"/>
  <c r="P13" i="10"/>
  <c r="Q13" i="10" s="1"/>
  <c r="P18" i="10"/>
  <c r="Q18" i="10" s="1"/>
  <c r="P21" i="10"/>
  <c r="Q21" i="10" s="1"/>
  <c r="P25" i="10"/>
  <c r="Q25" i="10" s="1"/>
  <c r="P5" i="10"/>
  <c r="Q5" i="10" s="1"/>
  <c r="P8" i="10"/>
  <c r="Q8" i="10" s="1"/>
  <c r="P12" i="10"/>
  <c r="Q12" i="10" s="1"/>
  <c r="P20" i="10"/>
  <c r="Q20" i="10" s="1"/>
  <c r="P2" i="10"/>
  <c r="Q2" i="10" s="1"/>
  <c r="P4" i="10"/>
  <c r="Q4" i="10" s="1"/>
  <c r="P3" i="10"/>
  <c r="Q3" i="10" s="1"/>
  <c r="P11" i="10"/>
  <c r="Q11" i="10" s="1"/>
  <c r="P40" i="10" s="1"/>
  <c r="Q40" i="10" s="1"/>
  <c r="P19" i="10"/>
  <c r="Q19" i="10" s="1"/>
  <c r="P23" i="10"/>
  <c r="Q23" i="10" s="1"/>
  <c r="P27" i="10"/>
  <c r="Q27" i="10" s="1"/>
  <c r="P26" i="10"/>
  <c r="Q26" i="10" s="1"/>
  <c r="P55" i="10" s="1"/>
  <c r="Q55" i="10" s="1"/>
  <c r="P28" i="10"/>
  <c r="Q28" i="10" s="1"/>
  <c r="P17" i="10"/>
  <c r="Q17" i="10" s="1"/>
  <c r="P24" i="10"/>
  <c r="Q24" i="10" s="1"/>
  <c r="P30" i="10"/>
  <c r="Q30" i="10" s="1"/>
  <c r="P7" i="10"/>
  <c r="Q7" i="10" s="1"/>
  <c r="P29" i="10"/>
  <c r="Q29" i="10" s="1"/>
  <c r="P15" i="10"/>
  <c r="Q15" i="10" s="1"/>
  <c r="F15" i="10"/>
  <c r="P1" i="10"/>
  <c r="Q1" i="10" s="1"/>
  <c r="G21" i="5"/>
  <c r="M4" i="3"/>
  <c r="R13" i="3"/>
  <c r="P33" i="10" l="1"/>
  <c r="Q33" i="10" s="1"/>
  <c r="P44" i="10"/>
  <c r="Q44" i="10" s="1"/>
  <c r="R7" i="10"/>
  <c r="S7" i="10" s="1"/>
  <c r="R15" i="10"/>
  <c r="S15" i="10" s="1"/>
  <c r="R6" i="10"/>
  <c r="S6" i="10" s="1"/>
  <c r="R17" i="10"/>
  <c r="S17" i="10" s="1"/>
  <c r="R9" i="10"/>
  <c r="S9" i="10" s="1"/>
  <c r="R13" i="10"/>
  <c r="S13" i="10" s="1"/>
  <c r="R18" i="10"/>
  <c r="S18" i="10" s="1"/>
  <c r="R21" i="10"/>
  <c r="S21" i="10" s="1"/>
  <c r="R5" i="10"/>
  <c r="S5" i="10" s="1"/>
  <c r="R8" i="10"/>
  <c r="S8" i="10" s="1"/>
  <c r="R2" i="10"/>
  <c r="S2" i="10" s="1"/>
  <c r="R4" i="10"/>
  <c r="S4" i="10" s="1"/>
  <c r="R22" i="10"/>
  <c r="S22" i="10" s="1"/>
  <c r="R27" i="10"/>
  <c r="S27" i="10" s="1"/>
  <c r="R16" i="10"/>
  <c r="S16" i="10" s="1"/>
  <c r="R20" i="10"/>
  <c r="S20" i="10" s="1"/>
  <c r="R30" i="10"/>
  <c r="S30" i="10" s="1"/>
  <c r="R26" i="10"/>
  <c r="S26" i="10" s="1"/>
  <c r="R28" i="10"/>
  <c r="S28" i="10" s="1"/>
  <c r="R25" i="10"/>
  <c r="S25" i="10" s="1"/>
  <c r="R3" i="10"/>
  <c r="S3" i="10" s="1"/>
  <c r="R23" i="10"/>
  <c r="S23" i="10" s="1"/>
  <c r="R24" i="10"/>
  <c r="S24" i="10" s="1"/>
  <c r="R10" i="10"/>
  <c r="S10" i="10" s="1"/>
  <c r="R11" i="10"/>
  <c r="S11" i="10" s="1"/>
  <c r="R12" i="10"/>
  <c r="S12" i="10" s="1"/>
  <c r="R19" i="10"/>
  <c r="S19" i="10" s="1"/>
  <c r="R14" i="10"/>
  <c r="S14" i="10" s="1"/>
  <c r="R29" i="10"/>
  <c r="S29" i="10" s="1"/>
  <c r="P31" i="10"/>
  <c r="P50" i="10"/>
  <c r="Q50" i="10" s="1"/>
  <c r="P42" i="10"/>
  <c r="Q42" i="10" s="1"/>
  <c r="P52" i="10"/>
  <c r="Q52" i="10" s="1"/>
  <c r="P46" i="10"/>
  <c r="Q46" i="10" s="1"/>
  <c r="P54" i="10"/>
  <c r="Q54" i="10" s="1"/>
  <c r="P59" i="10"/>
  <c r="Q59" i="10" s="1"/>
  <c r="P48" i="10"/>
  <c r="Q48" i="10" s="1"/>
  <c r="P38" i="10"/>
  <c r="Q38" i="10" s="1"/>
  <c r="P36" i="10"/>
  <c r="Q36" i="10" s="1"/>
  <c r="P35" i="10"/>
  <c r="Q35" i="10" s="1"/>
  <c r="P37" i="10"/>
  <c r="Q37" i="10" s="1"/>
  <c r="P57" i="10"/>
  <c r="Q57" i="10" s="1"/>
  <c r="P47" i="10"/>
  <c r="Q47" i="10" s="1"/>
  <c r="P58" i="10"/>
  <c r="Q58" i="10" s="1"/>
  <c r="P51" i="10"/>
  <c r="Q51" i="10" s="1"/>
  <c r="P53" i="10"/>
  <c r="Q53" i="10" s="1"/>
  <c r="P56" i="10"/>
  <c r="Q56" i="10" s="1"/>
  <c r="P45" i="10"/>
  <c r="Q45" i="10" s="1"/>
  <c r="P41" i="10"/>
  <c r="Q41" i="10" s="1"/>
  <c r="P43" i="10"/>
  <c r="Q43" i="10" s="1"/>
  <c r="P34" i="10"/>
  <c r="Q34" i="10" s="1"/>
  <c r="P32" i="10"/>
  <c r="Q32" i="10" s="1"/>
  <c r="R1" i="10"/>
  <c r="S1" i="10" s="1"/>
  <c r="P49" i="10"/>
  <c r="Q49" i="10" s="1"/>
  <c r="P39" i="10"/>
  <c r="Q39" i="10" s="1"/>
  <c r="F16" i="10"/>
  <c r="R56" i="10" l="1"/>
  <c r="R39" i="10"/>
  <c r="R53" i="10"/>
  <c r="R31" i="10"/>
  <c r="R51" i="10"/>
  <c r="R49" i="10"/>
  <c r="R37" i="10"/>
  <c r="R36" i="10"/>
  <c r="R45" i="10"/>
  <c r="R43" i="10"/>
  <c r="R50" i="10"/>
  <c r="R40" i="10"/>
  <c r="R32" i="10"/>
  <c r="R57" i="10"/>
  <c r="R41" i="10"/>
  <c r="R55" i="10"/>
  <c r="R35" i="10"/>
  <c r="R59" i="10"/>
  <c r="R52" i="10"/>
  <c r="R54" i="10"/>
  <c r="R34" i="10"/>
  <c r="R58" i="10"/>
  <c r="R44" i="10"/>
  <c r="R42" i="10"/>
  <c r="R33" i="10"/>
  <c r="Q31" i="10"/>
  <c r="R47" i="10"/>
  <c r="R48" i="10"/>
  <c r="F17" i="10"/>
  <c r="F18" i="10" s="1"/>
  <c r="R38" i="10"/>
  <c r="R46" i="10"/>
  <c r="F19" i="10" l="1"/>
  <c r="S31" i="10"/>
  <c r="R60" i="10" s="1"/>
  <c r="S60" i="10" s="1"/>
  <c r="S35" i="10"/>
  <c r="S36" i="10"/>
  <c r="S37" i="10"/>
  <c r="S38" i="10"/>
  <c r="S39" i="10"/>
  <c r="S32" i="10"/>
  <c r="S41" i="10"/>
  <c r="S46" i="10"/>
  <c r="S47" i="10"/>
  <c r="S34" i="10"/>
  <c r="S48" i="10"/>
  <c r="S49" i="10"/>
  <c r="S40" i="10"/>
  <c r="S33" i="10"/>
  <c r="S43" i="10"/>
  <c r="S42" i="10"/>
  <c r="S44" i="10"/>
  <c r="S51" i="10"/>
  <c r="S58" i="10"/>
  <c r="S59" i="10"/>
  <c r="S54" i="10"/>
  <c r="S52" i="10"/>
  <c r="S55" i="10"/>
  <c r="S45" i="10"/>
  <c r="S53" i="10"/>
  <c r="S56" i="10"/>
  <c r="S50" i="10"/>
  <c r="S57" i="10"/>
  <c r="P60" i="10"/>
  <c r="Q60" i="10" s="1"/>
  <c r="F20" i="10" l="1"/>
  <c r="T3" i="10"/>
  <c r="U3" i="10" s="1"/>
  <c r="T11" i="10"/>
  <c r="U11" i="10" s="1"/>
  <c r="T7" i="10"/>
  <c r="U7" i="10" s="1"/>
  <c r="T6" i="10"/>
  <c r="U6" i="10" s="1"/>
  <c r="T10" i="10"/>
  <c r="U10" i="10" s="1"/>
  <c r="T14" i="10"/>
  <c r="U14" i="10" s="1"/>
  <c r="T16" i="10"/>
  <c r="U16" i="10" s="1"/>
  <c r="T17" i="10"/>
  <c r="U17" i="10" s="1"/>
  <c r="T22" i="10"/>
  <c r="U22" i="10" s="1"/>
  <c r="T9" i="10"/>
  <c r="U9" i="10" s="1"/>
  <c r="T13" i="10"/>
  <c r="U13" i="10" s="1"/>
  <c r="T18" i="10"/>
  <c r="U18" i="10" s="1"/>
  <c r="T5" i="10"/>
  <c r="U5" i="10" s="1"/>
  <c r="T8" i="10"/>
  <c r="U8" i="10" s="1"/>
  <c r="T12" i="10"/>
  <c r="U12" i="10" s="1"/>
  <c r="T2" i="10"/>
  <c r="U2" i="10" s="1"/>
  <c r="T15" i="10"/>
  <c r="U15" i="10" s="1"/>
  <c r="T29" i="10"/>
  <c r="U29" i="10" s="1"/>
  <c r="T20" i="10"/>
  <c r="U20" i="10" s="1"/>
  <c r="T27" i="10"/>
  <c r="U27" i="10" s="1"/>
  <c r="T21" i="10"/>
  <c r="U21" i="10" s="1"/>
  <c r="T26" i="10"/>
  <c r="U26" i="10" s="1"/>
  <c r="T23" i="10"/>
  <c r="U23" i="10" s="1"/>
  <c r="T24" i="10"/>
  <c r="U24" i="10" s="1"/>
  <c r="T28" i="10"/>
  <c r="U28" i="10" s="1"/>
  <c r="T4" i="10"/>
  <c r="U4" i="10" s="1"/>
  <c r="T25" i="10"/>
  <c r="U25" i="10" s="1"/>
  <c r="T19" i="10"/>
  <c r="U19" i="10" s="1"/>
  <c r="T30" i="10"/>
  <c r="U30" i="10" s="1"/>
  <c r="T59" i="10" s="1"/>
  <c r="U59" i="10" s="1"/>
  <c r="F21" i="10"/>
  <c r="T1" i="10"/>
  <c r="U1" i="10" s="1"/>
  <c r="T55" i="10" l="1"/>
  <c r="U55" i="10" s="1"/>
  <c r="T37" i="10"/>
  <c r="U37" i="10" s="1"/>
  <c r="T48" i="10"/>
  <c r="U48" i="10" s="1"/>
  <c r="T45" i="10"/>
  <c r="U45" i="10" s="1"/>
  <c r="F22" i="10"/>
  <c r="F23" i="10" s="1"/>
  <c r="F24" i="10" s="1"/>
  <c r="V2" i="10"/>
  <c r="W2" i="10" s="1"/>
  <c r="V4" i="10"/>
  <c r="W4" i="10" s="1"/>
  <c r="V20" i="10"/>
  <c r="W20" i="10" s="1"/>
  <c r="V24" i="10"/>
  <c r="W24" i="10" s="1"/>
  <c r="V3" i="10"/>
  <c r="W3" i="10" s="1"/>
  <c r="V7" i="10"/>
  <c r="W7" i="10" s="1"/>
  <c r="V19" i="10"/>
  <c r="W19" i="10" s="1"/>
  <c r="V23" i="10"/>
  <c r="W23" i="10" s="1"/>
  <c r="V27" i="10"/>
  <c r="W27" i="10" s="1"/>
  <c r="V6" i="10"/>
  <c r="W6" i="10" s="1"/>
  <c r="V10" i="10"/>
  <c r="W10" i="10" s="1"/>
  <c r="V14" i="10"/>
  <c r="W14" i="10" s="1"/>
  <c r="V15" i="10"/>
  <c r="W15" i="10" s="1"/>
  <c r="V16" i="10"/>
  <c r="W16" i="10" s="1"/>
  <c r="V22" i="10"/>
  <c r="W22" i="10" s="1"/>
  <c r="V5" i="10"/>
  <c r="W5" i="10" s="1"/>
  <c r="V21" i="10"/>
  <c r="W21" i="10" s="1"/>
  <c r="V25" i="10"/>
  <c r="W25" i="10" s="1"/>
  <c r="V30" i="10"/>
  <c r="W30" i="10" s="1"/>
  <c r="V8" i="10"/>
  <c r="W8" i="10" s="1"/>
  <c r="V29" i="10"/>
  <c r="W29" i="10" s="1"/>
  <c r="V17" i="10"/>
  <c r="W17" i="10" s="1"/>
  <c r="V18" i="10"/>
  <c r="W18" i="10" s="1"/>
  <c r="V26" i="10"/>
  <c r="W26" i="10" s="1"/>
  <c r="V28" i="10"/>
  <c r="W28" i="10" s="1"/>
  <c r="V9" i="10"/>
  <c r="W9" i="10" s="1"/>
  <c r="V11" i="10"/>
  <c r="W11" i="10" s="1"/>
  <c r="V12" i="10"/>
  <c r="W12" i="10" s="1"/>
  <c r="V13" i="10"/>
  <c r="W13" i="10" s="1"/>
  <c r="T31" i="10"/>
  <c r="T39" i="10"/>
  <c r="U39" i="10" s="1"/>
  <c r="T58" i="10"/>
  <c r="U58" i="10" s="1"/>
  <c r="T43" i="10"/>
  <c r="U43" i="10" s="1"/>
  <c r="T35" i="10"/>
  <c r="U35" i="10" s="1"/>
  <c r="T41" i="10"/>
  <c r="U41" i="10" s="1"/>
  <c r="T32" i="10"/>
  <c r="T53" i="10"/>
  <c r="U53" i="10" s="1"/>
  <c r="T51" i="10"/>
  <c r="U51" i="10" s="1"/>
  <c r="T34" i="10"/>
  <c r="U34" i="10" s="1"/>
  <c r="T52" i="10"/>
  <c r="U52" i="10" s="1"/>
  <c r="T40" i="10"/>
  <c r="U40" i="10" s="1"/>
  <c r="T57" i="10"/>
  <c r="U57" i="10" s="1"/>
  <c r="T54" i="10"/>
  <c r="U54" i="10" s="1"/>
  <c r="T42" i="10"/>
  <c r="U42" i="10" s="1"/>
  <c r="T33" i="10"/>
  <c r="U33" i="10" s="1"/>
  <c r="T47" i="10"/>
  <c r="U47" i="10" s="1"/>
  <c r="T56" i="10"/>
  <c r="U56" i="10" s="1"/>
  <c r="T50" i="10"/>
  <c r="U50" i="10" s="1"/>
  <c r="T49" i="10"/>
  <c r="U49" i="10" s="1"/>
  <c r="T38" i="10"/>
  <c r="U38" i="10" s="1"/>
  <c r="T44" i="10"/>
  <c r="U44" i="10" s="1"/>
  <c r="T46" i="10"/>
  <c r="U46" i="10" s="1"/>
  <c r="T36" i="10"/>
  <c r="U36" i="10" s="1"/>
  <c r="V1" i="10"/>
  <c r="W1" i="10" s="1"/>
  <c r="V42" i="10" l="1"/>
  <c r="V35" i="10"/>
  <c r="V45" i="10"/>
  <c r="W45" i="10" s="1"/>
  <c r="V49" i="10"/>
  <c r="V37" i="10"/>
  <c r="W37" i="10" s="1"/>
  <c r="V57" i="10"/>
  <c r="W57" i="10" s="1"/>
  <c r="V32" i="10"/>
  <c r="W32" i="10" s="1"/>
  <c r="V48" i="10"/>
  <c r="W48" i="10" s="1"/>
  <c r="V39" i="10"/>
  <c r="W39" i="10" s="1"/>
  <c r="V58" i="10"/>
  <c r="W58" i="10" s="1"/>
  <c r="V43" i="10"/>
  <c r="W43" i="10" s="1"/>
  <c r="V50" i="10"/>
  <c r="W50" i="10" s="1"/>
  <c r="V53" i="10"/>
  <c r="W53" i="10" s="1"/>
  <c r="V40" i="10"/>
  <c r="W40" i="10" s="1"/>
  <c r="F25" i="10"/>
  <c r="V47" i="10"/>
  <c r="W47" i="10" s="1"/>
  <c r="V44" i="10"/>
  <c r="W44" i="10" s="1"/>
  <c r="V36" i="10"/>
  <c r="W36" i="10" s="1"/>
  <c r="V56" i="10"/>
  <c r="W56" i="10" s="1"/>
  <c r="V55" i="10"/>
  <c r="W55" i="10" s="1"/>
  <c r="V51" i="10"/>
  <c r="W51" i="10" s="1"/>
  <c r="V31" i="10"/>
  <c r="U32" i="10"/>
  <c r="V54" i="10"/>
  <c r="W54" i="10" s="1"/>
  <c r="V41" i="10"/>
  <c r="W41" i="10" s="1"/>
  <c r="U31" i="10"/>
  <c r="T60" i="10" s="1"/>
  <c r="U60" i="10" s="1"/>
  <c r="V34" i="10"/>
  <c r="W34" i="10" s="1"/>
  <c r="V52" i="10"/>
  <c r="W52" i="10" s="1"/>
  <c r="V59" i="10"/>
  <c r="W59" i="10" s="1"/>
  <c r="V46" i="10"/>
  <c r="W46" i="10" s="1"/>
  <c r="V38" i="10"/>
  <c r="W35" i="10" s="1"/>
  <c r="V33" i="10"/>
  <c r="W42" i="10"/>
  <c r="W49" i="10"/>
  <c r="F26" i="10" l="1"/>
  <c r="X12" i="10"/>
  <c r="Y12" i="10" s="1"/>
  <c r="X21" i="10"/>
  <c r="Y21" i="10" s="1"/>
  <c r="X25" i="10"/>
  <c r="Y25" i="10" s="1"/>
  <c r="X4" i="10"/>
  <c r="Y4" i="10" s="1"/>
  <c r="X8" i="10"/>
  <c r="Y8" i="10" s="1"/>
  <c r="X2" i="10"/>
  <c r="Y2" i="10" s="1"/>
  <c r="X11" i="10"/>
  <c r="Y11" i="10" s="1"/>
  <c r="X20" i="10"/>
  <c r="Y20" i="10" s="1"/>
  <c r="X24" i="10"/>
  <c r="Y24" i="10" s="1"/>
  <c r="X28" i="10"/>
  <c r="Y28" i="10" s="1"/>
  <c r="X3" i="10"/>
  <c r="Y3" i="10" s="1"/>
  <c r="X7" i="10"/>
  <c r="Y7" i="10" s="1"/>
  <c r="X15" i="10"/>
  <c r="Y15" i="10" s="1"/>
  <c r="X19" i="10"/>
  <c r="Y19" i="10" s="1"/>
  <c r="X23" i="10"/>
  <c r="Y23" i="10" s="1"/>
  <c r="X6" i="10"/>
  <c r="Y6" i="10" s="1"/>
  <c r="X9" i="10"/>
  <c r="Y9" i="10" s="1"/>
  <c r="X13" i="10"/>
  <c r="Y13" i="10" s="1"/>
  <c r="X17" i="10"/>
  <c r="Y17" i="10" s="1"/>
  <c r="X22" i="10"/>
  <c r="Y22" i="10" s="1"/>
  <c r="X26" i="10"/>
  <c r="Y26" i="10" s="1"/>
  <c r="X14" i="10"/>
  <c r="Y14" i="10" s="1"/>
  <c r="X5" i="10"/>
  <c r="Y5" i="10" s="1"/>
  <c r="X16" i="10"/>
  <c r="Y16" i="10" s="1"/>
  <c r="X30" i="10"/>
  <c r="Y30" i="10" s="1"/>
  <c r="X27" i="10"/>
  <c r="Y27" i="10" s="1"/>
  <c r="X29" i="10"/>
  <c r="Y29" i="10" s="1"/>
  <c r="X18" i="10"/>
  <c r="Y18" i="10" s="1"/>
  <c r="X10" i="10"/>
  <c r="Y10" i="10" s="1"/>
  <c r="W38" i="10"/>
  <c r="W33" i="10"/>
  <c r="F27" i="10"/>
  <c r="W31" i="10"/>
  <c r="V60" i="10" s="1"/>
  <c r="W60" i="10" s="1"/>
  <c r="X1" i="10"/>
  <c r="Y1" i="10" s="1"/>
  <c r="F28" i="10" l="1"/>
  <c r="Z5" i="10"/>
  <c r="AA5" i="10" s="1"/>
  <c r="Z18" i="10"/>
  <c r="AA18" i="10" s="1"/>
  <c r="Z4" i="10"/>
  <c r="AA4" i="10" s="1"/>
  <c r="Z8" i="10"/>
  <c r="AA8" i="10" s="1"/>
  <c r="Z2" i="10"/>
  <c r="AA2" i="10" s="1"/>
  <c r="Z11" i="10"/>
  <c r="AA11" i="10" s="1"/>
  <c r="Z20" i="10"/>
  <c r="AA20" i="10" s="1"/>
  <c r="Z3" i="10"/>
  <c r="AA3" i="10" s="1"/>
  <c r="Z7" i="10"/>
  <c r="AA7" i="10" s="1"/>
  <c r="Z6" i="10"/>
  <c r="AA6" i="10" s="1"/>
  <c r="Z10" i="10"/>
  <c r="AA10" i="10" s="1"/>
  <c r="Z14" i="10"/>
  <c r="AA14" i="10" s="1"/>
  <c r="Z16" i="10"/>
  <c r="AA16" i="10" s="1"/>
  <c r="Z12" i="10"/>
  <c r="AA12" i="10" s="1"/>
  <c r="Z13" i="10"/>
  <c r="AA13" i="10" s="1"/>
  <c r="Z19" i="10"/>
  <c r="AA19" i="10" s="1"/>
  <c r="Z15" i="10"/>
  <c r="AA15" i="10" s="1"/>
  <c r="Z25" i="10"/>
  <c r="AA25" i="10" s="1"/>
  <c r="Z22" i="10"/>
  <c r="AA22" i="10" s="1"/>
  <c r="Z23" i="10"/>
  <c r="AA23" i="10" s="1"/>
  <c r="Z30" i="10"/>
  <c r="AA30" i="10" s="1"/>
  <c r="Z17" i="10"/>
  <c r="AA17" i="10" s="1"/>
  <c r="Z27" i="10"/>
  <c r="AA27" i="10" s="1"/>
  <c r="Z29" i="10"/>
  <c r="AA29" i="10" s="1"/>
  <c r="Z24" i="10"/>
  <c r="AA24" i="10" s="1"/>
  <c r="Z26" i="10"/>
  <c r="AA26" i="10" s="1"/>
  <c r="Z9" i="10"/>
  <c r="AA9" i="10" s="1"/>
  <c r="Z21" i="10"/>
  <c r="AA21" i="10" s="1"/>
  <c r="Z28" i="10"/>
  <c r="AA28" i="10" s="1"/>
  <c r="X43" i="10"/>
  <c r="Y43" i="10" s="1"/>
  <c r="X35" i="10"/>
  <c r="Y35" i="10" s="1"/>
  <c r="X58" i="10"/>
  <c r="Y58" i="10" s="1"/>
  <c r="X40" i="10"/>
  <c r="Y40" i="10" s="1"/>
  <c r="X50" i="10"/>
  <c r="Y50" i="10" s="1"/>
  <c r="X33" i="10"/>
  <c r="Y33" i="10" s="1"/>
  <c r="X44" i="10"/>
  <c r="Y44" i="10" s="1"/>
  <c r="X55" i="10"/>
  <c r="Y55" i="10" s="1"/>
  <c r="X37" i="10"/>
  <c r="Y37" i="10" s="1"/>
  <c r="X47" i="10"/>
  <c r="Y47" i="10" s="1"/>
  <c r="X42" i="10"/>
  <c r="Y42" i="10" s="1"/>
  <c r="X53" i="10"/>
  <c r="Y53" i="10" s="1"/>
  <c r="X49" i="10"/>
  <c r="Y49" i="10" s="1"/>
  <c r="X39" i="10"/>
  <c r="Y39" i="10" s="1"/>
  <c r="F29" i="10"/>
  <c r="X36" i="10"/>
  <c r="Y36" i="10" s="1"/>
  <c r="X57" i="10"/>
  <c r="Y57" i="10" s="1"/>
  <c r="X31" i="10"/>
  <c r="X46" i="10"/>
  <c r="Y46" i="10" s="1"/>
  <c r="X41" i="10"/>
  <c r="Y41" i="10" s="1"/>
  <c r="X52" i="10"/>
  <c r="Y52" i="10" s="1"/>
  <c r="X54" i="10"/>
  <c r="Y54" i="10" s="1"/>
  <c r="X51" i="10"/>
  <c r="Y51" i="10" s="1"/>
  <c r="X56" i="10"/>
  <c r="Y56" i="10" s="1"/>
  <c r="X45" i="10"/>
  <c r="Y45" i="10" s="1"/>
  <c r="X34" i="10"/>
  <c r="X32" i="10"/>
  <c r="Y32" i="10" s="1"/>
  <c r="X59" i="10"/>
  <c r="Y59" i="10" s="1"/>
  <c r="X48" i="10"/>
  <c r="Y48" i="10" s="1"/>
  <c r="X38" i="10"/>
  <c r="Z1" i="10"/>
  <c r="AA1" i="10" s="1"/>
  <c r="Z53" i="10" l="1"/>
  <c r="AA53" i="10" s="1"/>
  <c r="Z40" i="10"/>
  <c r="Z48" i="10"/>
  <c r="Z51" i="10"/>
  <c r="Z36" i="10"/>
  <c r="AA36" i="10" s="1"/>
  <c r="Z57" i="10"/>
  <c r="AA57" i="10" s="1"/>
  <c r="Z31" i="10"/>
  <c r="Y34" i="10"/>
  <c r="Z43" i="10"/>
  <c r="AA43" i="10" s="1"/>
  <c r="Z32" i="10"/>
  <c r="AA32" i="10" s="1"/>
  <c r="Z55" i="10"/>
  <c r="AA55" i="10" s="1"/>
  <c r="Z46" i="10"/>
  <c r="AA46" i="10" s="1"/>
  <c r="Z50" i="10"/>
  <c r="AA50" i="10" s="1"/>
  <c r="Z35" i="10"/>
  <c r="Y31" i="10"/>
  <c r="X60" i="10" s="1"/>
  <c r="Y60" i="10" s="1"/>
  <c r="Z49" i="10"/>
  <c r="AA49" i="10" s="1"/>
  <c r="Z54" i="10"/>
  <c r="AA54" i="10" s="1"/>
  <c r="Z41" i="10"/>
  <c r="AA41" i="10" s="1"/>
  <c r="Z34" i="10"/>
  <c r="AA34" i="10" s="1"/>
  <c r="Z56" i="10"/>
  <c r="AA56" i="10" s="1"/>
  <c r="Z45" i="10"/>
  <c r="AA45" i="10" s="1"/>
  <c r="Z42" i="10"/>
  <c r="AA42" i="10" s="1"/>
  <c r="Z52" i="10"/>
  <c r="AA52" i="10" s="1"/>
  <c r="Z33" i="10"/>
  <c r="Y38" i="10"/>
  <c r="AA40" i="10"/>
  <c r="AA48" i="10"/>
  <c r="AA51" i="10"/>
  <c r="Z59" i="10"/>
  <c r="AA59" i="10" s="1"/>
  <c r="Z39" i="10"/>
  <c r="AA39" i="10" s="1"/>
  <c r="Z47" i="10"/>
  <c r="AA47" i="10" s="1"/>
  <c r="Z38" i="10"/>
  <c r="AA38" i="10" s="1"/>
  <c r="Z58" i="10"/>
  <c r="AA58" i="10" s="1"/>
  <c r="Z44" i="10"/>
  <c r="AA44" i="10" s="1"/>
  <c r="Z37" i="10"/>
  <c r="AA37" i="10" s="1"/>
  <c r="F30" i="10"/>
  <c r="AA31" i="10" l="1"/>
  <c r="Z60" i="10" s="1"/>
  <c r="AA60" i="10" s="1"/>
  <c r="AA33" i="10"/>
  <c r="AA35" i="10"/>
  <c r="F31" i="10"/>
  <c r="F32" i="10" l="1"/>
  <c r="AB9" i="10"/>
  <c r="AC9" i="10" s="1"/>
  <c r="AB13" i="10"/>
  <c r="AC13" i="10" s="1"/>
  <c r="AB17" i="10"/>
  <c r="AC17" i="10" s="1"/>
  <c r="AB5" i="10"/>
  <c r="AC5" i="10" s="1"/>
  <c r="AB12" i="10"/>
  <c r="AC12" i="10" s="1"/>
  <c r="AB4" i="10"/>
  <c r="AC4" i="10" s="1"/>
  <c r="AB8" i="10"/>
  <c r="AC8" i="10" s="1"/>
  <c r="AB21" i="10"/>
  <c r="AC21" i="10" s="1"/>
  <c r="AB2" i="10"/>
  <c r="AC2" i="10" s="1"/>
  <c r="AB11" i="10"/>
  <c r="AC11" i="10" s="1"/>
  <c r="AB3" i="10"/>
  <c r="AC3" i="10" s="1"/>
  <c r="AB7" i="10"/>
  <c r="AC7" i="10" s="1"/>
  <c r="AB15" i="10"/>
  <c r="AC15" i="10" s="1"/>
  <c r="AB10" i="10"/>
  <c r="AC10" i="10" s="1"/>
  <c r="AB24" i="10"/>
  <c r="AC24" i="10" s="1"/>
  <c r="AB26" i="10"/>
  <c r="AC26" i="10" s="1"/>
  <c r="AB14" i="10"/>
  <c r="AC14" i="10" s="1"/>
  <c r="AB19" i="10"/>
  <c r="AC19" i="10" s="1"/>
  <c r="AB28" i="10"/>
  <c r="AC28" i="10" s="1"/>
  <c r="AB25" i="10"/>
  <c r="AC25" i="10" s="1"/>
  <c r="AB16" i="10"/>
  <c r="AC16" i="10" s="1"/>
  <c r="AB22" i="10"/>
  <c r="AC22" i="10" s="1"/>
  <c r="AB6" i="10"/>
  <c r="AC6" i="10" s="1"/>
  <c r="AB20" i="10"/>
  <c r="AC20" i="10" s="1"/>
  <c r="AB30" i="10"/>
  <c r="AC30" i="10" s="1"/>
  <c r="AB18" i="10"/>
  <c r="AC18" i="10" s="1"/>
  <c r="AB23" i="10"/>
  <c r="AC23" i="10" s="1"/>
  <c r="AB27" i="10"/>
  <c r="AC27" i="10" s="1"/>
  <c r="AB29" i="10"/>
  <c r="AC29" i="10" s="1"/>
  <c r="F33" i="10"/>
  <c r="AB1" i="10"/>
  <c r="AC1" i="10" s="1"/>
  <c r="AB37" i="10" l="1"/>
  <c r="AC37" i="10" s="1"/>
  <c r="AB44" i="10"/>
  <c r="AC44" i="10" s="1"/>
  <c r="AB59" i="10"/>
  <c r="F34" i="10"/>
  <c r="F35" i="10" s="1"/>
  <c r="F36" i="10" s="1"/>
  <c r="AD6" i="10"/>
  <c r="AE6" i="10" s="1"/>
  <c r="AD10" i="10"/>
  <c r="AE10" i="10" s="1"/>
  <c r="AD14" i="10"/>
  <c r="AE14" i="10" s="1"/>
  <c r="AD19" i="10"/>
  <c r="AE19" i="10" s="1"/>
  <c r="AD23" i="10"/>
  <c r="AE23" i="10" s="1"/>
  <c r="AD5" i="10"/>
  <c r="AE5" i="10" s="1"/>
  <c r="AD22" i="10"/>
  <c r="AE22" i="10" s="1"/>
  <c r="AD26" i="10"/>
  <c r="AE26" i="10" s="1"/>
  <c r="AD12" i="10"/>
  <c r="AE12" i="10" s="1"/>
  <c r="AD18" i="10"/>
  <c r="AE18" i="10" s="1"/>
  <c r="AD4" i="10"/>
  <c r="AE4" i="10" s="1"/>
  <c r="AD8" i="10"/>
  <c r="AE8" i="10" s="1"/>
  <c r="AD21" i="10"/>
  <c r="AE21" i="10" s="1"/>
  <c r="AD2" i="10"/>
  <c r="AE2" i="10" s="1"/>
  <c r="AD3" i="10"/>
  <c r="AE3" i="10" s="1"/>
  <c r="AD7" i="10"/>
  <c r="AE7" i="10" s="1"/>
  <c r="AD20" i="10"/>
  <c r="AE20" i="10" s="1"/>
  <c r="AD24" i="10"/>
  <c r="AE24" i="10" s="1"/>
  <c r="AD9" i="10"/>
  <c r="AE9" i="10" s="1"/>
  <c r="AD11" i="10"/>
  <c r="AE11" i="10" s="1"/>
  <c r="AD27" i="10"/>
  <c r="AE27" i="10" s="1"/>
  <c r="AD29" i="10"/>
  <c r="AE29" i="10" s="1"/>
  <c r="AD13" i="10"/>
  <c r="AE13" i="10" s="1"/>
  <c r="AD15" i="10"/>
  <c r="AE15" i="10" s="1"/>
  <c r="AD28" i="10"/>
  <c r="AE28" i="10" s="1"/>
  <c r="AD17" i="10"/>
  <c r="AE17" i="10" s="1"/>
  <c r="AD25" i="10"/>
  <c r="AE25" i="10" s="1"/>
  <c r="AD16" i="10"/>
  <c r="AE16" i="10" s="1"/>
  <c r="AD30" i="10"/>
  <c r="AE30" i="10" s="1"/>
  <c r="AB48" i="10"/>
  <c r="AC48" i="10" s="1"/>
  <c r="AB54" i="10"/>
  <c r="AB41" i="10"/>
  <c r="AC41" i="10" s="1"/>
  <c r="AB31" i="10"/>
  <c r="AC31" i="10" s="1"/>
  <c r="AB60" i="10" s="1"/>
  <c r="AB39" i="10"/>
  <c r="AC39" i="10" s="1"/>
  <c r="AB35" i="10"/>
  <c r="AC35" i="10" s="1"/>
  <c r="AB51" i="10"/>
  <c r="AC51" i="10" s="1"/>
  <c r="AB53" i="10"/>
  <c r="AC53" i="10" s="1"/>
  <c r="AB52" i="10"/>
  <c r="AB43" i="10"/>
  <c r="AB34" i="10"/>
  <c r="AB47" i="10"/>
  <c r="AB40" i="10"/>
  <c r="AB50" i="10"/>
  <c r="AC50" i="10" s="1"/>
  <c r="AB33" i="10"/>
  <c r="AC33" i="10" s="1"/>
  <c r="AB58" i="10"/>
  <c r="AC58" i="10" s="1"/>
  <c r="AB42" i="10"/>
  <c r="AC42" i="10" s="1"/>
  <c r="AB32" i="10"/>
  <c r="AC32" i="10" s="1"/>
  <c r="AB57" i="10"/>
  <c r="AC57" i="10" s="1"/>
  <c r="AB46" i="10"/>
  <c r="AC46" i="10" s="1"/>
  <c r="AB49" i="10"/>
  <c r="AC49" i="10" s="1"/>
  <c r="AB38" i="10"/>
  <c r="AB56" i="10"/>
  <c r="AC56" i="10" s="1"/>
  <c r="AB55" i="10"/>
  <c r="AC55" i="10" s="1"/>
  <c r="AB45" i="10"/>
  <c r="AB36" i="10"/>
  <c r="AD1" i="10"/>
  <c r="AE1" i="10" s="1"/>
  <c r="AD38" i="10" l="1"/>
  <c r="AD40" i="10"/>
  <c r="AD50" i="10"/>
  <c r="AD33" i="10"/>
  <c r="AC47" i="10"/>
  <c r="AC54" i="10"/>
  <c r="AC36" i="10"/>
  <c r="AC45" i="10"/>
  <c r="AD57" i="10"/>
  <c r="AE57" i="10" s="1"/>
  <c r="AD42" i="10"/>
  <c r="AE42" i="10" s="1"/>
  <c r="AD45" i="10"/>
  <c r="AE45" i="10" s="1"/>
  <c r="AD47" i="10"/>
  <c r="AE47" i="10" s="1"/>
  <c r="AC38" i="10"/>
  <c r="AD52" i="10"/>
  <c r="AE52" i="10" s="1"/>
  <c r="AD58" i="10"/>
  <c r="AE58" i="10" s="1"/>
  <c r="AD35" i="10"/>
  <c r="AE35" i="10" s="1"/>
  <c r="AD54" i="10"/>
  <c r="AE54" i="10" s="1"/>
  <c r="AD37" i="10"/>
  <c r="AE37" i="10" s="1"/>
  <c r="AC60" i="10"/>
  <c r="AC59" i="10"/>
  <c r="F37" i="10"/>
  <c r="AD55" i="10"/>
  <c r="AE55" i="10" s="1"/>
  <c r="AD34" i="10"/>
  <c r="AE34" i="10" s="1"/>
  <c r="AC40" i="10"/>
  <c r="AD32" i="10"/>
  <c r="AE32" i="10" s="1"/>
  <c r="AC34" i="10"/>
  <c r="AD44" i="10"/>
  <c r="AE44" i="10" s="1"/>
  <c r="AD53" i="10"/>
  <c r="AE53" i="10" s="1"/>
  <c r="AD39" i="10"/>
  <c r="AE39" i="10" s="1"/>
  <c r="AC43" i="10"/>
  <c r="AD46" i="10"/>
  <c r="AE46" i="10" s="1"/>
  <c r="AD51" i="10"/>
  <c r="AE51" i="10" s="1"/>
  <c r="AD48" i="10"/>
  <c r="AE48" i="10" s="1"/>
  <c r="AD43" i="10"/>
  <c r="AE43" i="10" s="1"/>
  <c r="AC52" i="10"/>
  <c r="AD56" i="10"/>
  <c r="AE56" i="10" s="1"/>
  <c r="AD36" i="10"/>
  <c r="AE36" i="10" s="1"/>
  <c r="AD31" i="10"/>
  <c r="AE31" i="10" s="1"/>
  <c r="AD60" i="10" s="1"/>
  <c r="AE60" i="10" s="1"/>
  <c r="AD59" i="10"/>
  <c r="AE59" i="10" s="1"/>
  <c r="AD49" i="10"/>
  <c r="AE49" i="10" s="1"/>
  <c r="AD41" i="10"/>
  <c r="AE41" i="10" s="1"/>
  <c r="AE40" i="10"/>
  <c r="AE33" i="10"/>
  <c r="AE50" i="10"/>
  <c r="AE38" i="10"/>
  <c r="AF3" i="10" l="1"/>
  <c r="AG3" i="10" s="1"/>
  <c r="AF20" i="10"/>
  <c r="AG20" i="10" s="1"/>
  <c r="AF24" i="10"/>
  <c r="AG24" i="10" s="1"/>
  <c r="AF6" i="10"/>
  <c r="AG6" i="10" s="1"/>
  <c r="AF16" i="10"/>
  <c r="AG16" i="10" s="1"/>
  <c r="AF19" i="10"/>
  <c r="AG19" i="10" s="1"/>
  <c r="AF23" i="10"/>
  <c r="AG23" i="10" s="1"/>
  <c r="AF27" i="10"/>
  <c r="AG27" i="10" s="1"/>
  <c r="AF9" i="10"/>
  <c r="AG9" i="10" s="1"/>
  <c r="AF13" i="10"/>
  <c r="AG13" i="10" s="1"/>
  <c r="AF17" i="10"/>
  <c r="AG17" i="10" s="1"/>
  <c r="AF5" i="10"/>
  <c r="AG5" i="10" s="1"/>
  <c r="AF12" i="10"/>
  <c r="AG12" i="10" s="1"/>
  <c r="AF18" i="10"/>
  <c r="AG18" i="10" s="1"/>
  <c r="AF22" i="10"/>
  <c r="AG22" i="10" s="1"/>
  <c r="AF4" i="10"/>
  <c r="AG4" i="10" s="1"/>
  <c r="AF33" i="10" s="1"/>
  <c r="AG33" i="10" s="1"/>
  <c r="AF8" i="10"/>
  <c r="AG8" i="10" s="1"/>
  <c r="AF21" i="10"/>
  <c r="AG21" i="10" s="1"/>
  <c r="AF25" i="10"/>
  <c r="AG25" i="10" s="1"/>
  <c r="AF30" i="10"/>
  <c r="AG30" i="10" s="1"/>
  <c r="AF2" i="10"/>
  <c r="AG2" i="10" s="1"/>
  <c r="AF32" i="10" s="1"/>
  <c r="AG32" i="10" s="1"/>
  <c r="AF10" i="10"/>
  <c r="AG10" i="10" s="1"/>
  <c r="AF11" i="10"/>
  <c r="AG11" i="10" s="1"/>
  <c r="AF14" i="10"/>
  <c r="AG14" i="10" s="1"/>
  <c r="AF26" i="10"/>
  <c r="AG26" i="10" s="1"/>
  <c r="AF29" i="10"/>
  <c r="AG29" i="10" s="1"/>
  <c r="AF15" i="10"/>
  <c r="AG15" i="10" s="1"/>
  <c r="AF28" i="10"/>
  <c r="AG28" i="10" s="1"/>
  <c r="AF7" i="10"/>
  <c r="AG7" i="10" s="1"/>
  <c r="AF1" i="10"/>
  <c r="AG1" i="10" s="1"/>
  <c r="F38" i="10"/>
  <c r="AF55" i="10" l="1"/>
  <c r="AG55" i="10" s="1"/>
  <c r="AF40" i="10"/>
  <c r="AG40" i="10" s="1"/>
  <c r="AF48" i="10"/>
  <c r="AG48" i="10" s="1"/>
  <c r="AF43" i="10"/>
  <c r="AG43" i="10" s="1"/>
  <c r="AF42" i="10"/>
  <c r="AG42" i="10" s="1"/>
  <c r="AF58" i="10"/>
  <c r="AG58" i="10" s="1"/>
  <c r="AF35" i="10"/>
  <c r="AG35" i="10" s="1"/>
  <c r="AF50" i="10"/>
  <c r="AG50" i="10" s="1"/>
  <c r="AF31" i="10"/>
  <c r="AG31" i="10" s="1"/>
  <c r="AF60" i="10" s="1"/>
  <c r="AG60" i="10" s="1"/>
  <c r="AF52" i="10"/>
  <c r="AG52" i="10" s="1"/>
  <c r="AF56" i="10"/>
  <c r="AG56" i="10" s="1"/>
  <c r="AF53" i="10"/>
  <c r="AG53" i="10" s="1"/>
  <c r="AF51" i="10"/>
  <c r="AG51" i="10" s="1"/>
  <c r="F39" i="10"/>
  <c r="AF39" i="10"/>
  <c r="AG39" i="10" s="1"/>
  <c r="AF59" i="10"/>
  <c r="AG59" i="10" s="1"/>
  <c r="AF47" i="10"/>
  <c r="AG47" i="10" s="1"/>
  <c r="AF38" i="10"/>
  <c r="AG38" i="10" s="1"/>
  <c r="AF46" i="10"/>
  <c r="AG46" i="10" s="1"/>
  <c r="AF37" i="10"/>
  <c r="AG37" i="10" s="1"/>
  <c r="AF54" i="10"/>
  <c r="AG54" i="10" s="1"/>
  <c r="AF57" i="10"/>
  <c r="AG57" i="10" s="1"/>
  <c r="AF44" i="10"/>
  <c r="AG44" i="10" s="1"/>
  <c r="AF36" i="10"/>
  <c r="AG36" i="10" s="1"/>
  <c r="AF45" i="10"/>
  <c r="AG45" i="10" s="1"/>
  <c r="AF41" i="10"/>
  <c r="AG41" i="10" s="1"/>
  <c r="AF49" i="10"/>
  <c r="AG49" i="10" s="1"/>
  <c r="AF34" i="10"/>
  <c r="AG34" i="10" s="1"/>
  <c r="F40" i="10" l="1"/>
  <c r="AH2" i="10"/>
  <c r="AI2" i="10" s="1"/>
  <c r="AH7" i="10"/>
  <c r="AI7" i="10" s="1"/>
  <c r="AH11" i="10"/>
  <c r="AI11" i="10" s="1"/>
  <c r="AH3" i="10"/>
  <c r="AI3" i="10" s="1"/>
  <c r="AH6" i="10"/>
  <c r="AI6" i="10" s="1"/>
  <c r="AH10" i="10"/>
  <c r="AI10" i="10" s="1"/>
  <c r="AH14" i="10"/>
  <c r="AI14" i="10" s="1"/>
  <c r="AH15" i="10"/>
  <c r="AI15" i="10" s="1"/>
  <c r="AH16" i="10"/>
  <c r="AI16" i="10" s="1"/>
  <c r="AH19" i="10"/>
  <c r="AI19" i="10" s="1"/>
  <c r="AH9" i="10"/>
  <c r="AI9" i="10" s="1"/>
  <c r="AH13" i="10"/>
  <c r="AI13" i="10" s="1"/>
  <c r="AH17" i="10"/>
  <c r="AI17" i="10" s="1"/>
  <c r="AH5" i="10"/>
  <c r="AI5" i="10" s="1"/>
  <c r="AH4" i="10"/>
  <c r="AI4" i="10" s="1"/>
  <c r="AH8" i="10"/>
  <c r="AI8" i="10" s="1"/>
  <c r="AH23" i="10"/>
  <c r="AI23" i="10" s="1"/>
  <c r="AH12" i="10"/>
  <c r="AI12" i="10" s="1"/>
  <c r="AH21" i="10"/>
  <c r="AI21" i="10" s="1"/>
  <c r="AH30" i="10"/>
  <c r="AI30" i="10" s="1"/>
  <c r="AH24" i="10"/>
  <c r="AI24" i="10" s="1"/>
  <c r="AH27" i="10"/>
  <c r="AI27" i="10" s="1"/>
  <c r="AH29" i="10"/>
  <c r="AI29" i="10" s="1"/>
  <c r="AH26" i="10"/>
  <c r="AI26" i="10" s="1"/>
  <c r="AH28" i="10"/>
  <c r="AI28" i="10" s="1"/>
  <c r="AH22" i="10"/>
  <c r="AI22" i="10" s="1"/>
  <c r="AH25" i="10"/>
  <c r="AI25" i="10" s="1"/>
  <c r="AH20" i="10"/>
  <c r="AI20" i="10" s="1"/>
  <c r="AH18" i="10"/>
  <c r="AI18" i="10" s="1"/>
  <c r="F41" i="10"/>
  <c r="AH1" i="10"/>
  <c r="AI1" i="10" s="1"/>
  <c r="AH51" i="10" l="1"/>
  <c r="AH31" i="10"/>
  <c r="AI31" i="10" s="1"/>
  <c r="AH60" i="10" s="1"/>
  <c r="AI60" i="10" s="1"/>
  <c r="AH45" i="10"/>
  <c r="AI45" i="10" s="1"/>
  <c r="AH40" i="10"/>
  <c r="AI40" i="10" s="1"/>
  <c r="AH32" i="10"/>
  <c r="AI32" i="10" s="1"/>
  <c r="AH34" i="10"/>
  <c r="AI34" i="10" s="1"/>
  <c r="AH56" i="10"/>
  <c r="AI56" i="10" s="1"/>
  <c r="AH36" i="10"/>
  <c r="AI36" i="10" s="1"/>
  <c r="AH50" i="10"/>
  <c r="AI50" i="10" s="1"/>
  <c r="AH43" i="10"/>
  <c r="AI43" i="10" s="1"/>
  <c r="AH54" i="10"/>
  <c r="AI54" i="10" s="1"/>
  <c r="AH55" i="10"/>
  <c r="AI55" i="10" s="1"/>
  <c r="AH52" i="10"/>
  <c r="AI52" i="10" s="1"/>
  <c r="AH48" i="10"/>
  <c r="AI48" i="10" s="1"/>
  <c r="AH39" i="10"/>
  <c r="AI39" i="10" s="1"/>
  <c r="AH35" i="10"/>
  <c r="AI35" i="10" s="1"/>
  <c r="AH53" i="10"/>
  <c r="AI53" i="10" s="1"/>
  <c r="AH42" i="10"/>
  <c r="AI42" i="10" s="1"/>
  <c r="AH41" i="10"/>
  <c r="AI41" i="10" s="1"/>
  <c r="AH33" i="10"/>
  <c r="AI33" i="10" s="1"/>
  <c r="AH49" i="10"/>
  <c r="AI49" i="10" s="1"/>
  <c r="AH59" i="10"/>
  <c r="AI59" i="10" s="1"/>
  <c r="AH58" i="10"/>
  <c r="AI58" i="10" s="1"/>
  <c r="AH46" i="10"/>
  <c r="AI46" i="10" s="1"/>
  <c r="AH38" i="10"/>
  <c r="AI38" i="10" s="1"/>
  <c r="AI51" i="10"/>
  <c r="AH47" i="10"/>
  <c r="AI47" i="10" s="1"/>
  <c r="AH57" i="10"/>
  <c r="AI57" i="10" s="1"/>
  <c r="AH44" i="10"/>
  <c r="AI44" i="10" s="1"/>
  <c r="AH37" i="10"/>
  <c r="AI37" i="10" s="1"/>
  <c r="F42" i="10"/>
  <c r="F43" i="10" l="1"/>
  <c r="F44" i="10" l="1"/>
  <c r="AJ2" i="10"/>
  <c r="AK2" i="10" s="1"/>
  <c r="AJ7" i="10"/>
  <c r="AK7" i="10" s="1"/>
  <c r="AJ3" i="10"/>
  <c r="AK3" i="10" s="1"/>
  <c r="AJ6" i="10"/>
  <c r="AK6" i="10" s="1"/>
  <c r="AJ10" i="10"/>
  <c r="AK10" i="10" s="1"/>
  <c r="AJ14" i="10"/>
  <c r="AK14" i="10" s="1"/>
  <c r="AJ15" i="10"/>
  <c r="AK15" i="10" s="1"/>
  <c r="AJ20" i="10"/>
  <c r="AK20" i="10" s="1"/>
  <c r="AJ16" i="10"/>
  <c r="AK16" i="10" s="1"/>
  <c r="AJ5" i="10"/>
  <c r="AK5" i="10" s="1"/>
  <c r="AJ12" i="10"/>
  <c r="AK12" i="10" s="1"/>
  <c r="AJ18" i="10"/>
  <c r="AK18" i="10" s="1"/>
  <c r="AJ9" i="10"/>
  <c r="AK9" i="10" s="1"/>
  <c r="AJ23" i="10"/>
  <c r="AK23" i="10" s="1"/>
  <c r="AJ8" i="10"/>
  <c r="AK8" i="10" s="1"/>
  <c r="AJ11" i="10"/>
  <c r="AK11" i="10" s="1"/>
  <c r="AJ13" i="10"/>
  <c r="AK13" i="10" s="1"/>
  <c r="AJ21" i="10"/>
  <c r="AK21" i="10" s="1"/>
  <c r="AJ30" i="10"/>
  <c r="AK30" i="10" s="1"/>
  <c r="AJ19" i="10"/>
  <c r="AK19" i="10" s="1"/>
  <c r="AJ24" i="10"/>
  <c r="AK24" i="10" s="1"/>
  <c r="AJ22" i="10"/>
  <c r="AK22" i="10" s="1"/>
  <c r="AJ29" i="10"/>
  <c r="AK29" i="10" s="1"/>
  <c r="AJ26" i="10"/>
  <c r="AK26" i="10" s="1"/>
  <c r="AJ27" i="10"/>
  <c r="AK27" i="10" s="1"/>
  <c r="AJ17" i="10"/>
  <c r="AK17" i="10" s="1"/>
  <c r="AJ25" i="10"/>
  <c r="AK25" i="10" s="1"/>
  <c r="AJ28" i="10"/>
  <c r="AK28" i="10" s="1"/>
  <c r="AJ4" i="10"/>
  <c r="AK4" i="10" s="1"/>
  <c r="F45" i="10"/>
  <c r="AJ1" i="10"/>
  <c r="AK1" i="10" s="1"/>
  <c r="F46" i="10" l="1"/>
  <c r="F47" i="10" s="1"/>
  <c r="AL4" i="10"/>
  <c r="AM4" i="10" s="1"/>
  <c r="AL8" i="10"/>
  <c r="AM8" i="10" s="1"/>
  <c r="AL18" i="10"/>
  <c r="AM18" i="10" s="1"/>
  <c r="AL22" i="10"/>
  <c r="AM22" i="10" s="1"/>
  <c r="AL2" i="10"/>
  <c r="AM2" i="10" s="1"/>
  <c r="AL7" i="10"/>
  <c r="AM7" i="10" s="1"/>
  <c r="AL11" i="10"/>
  <c r="AM11" i="10" s="1"/>
  <c r="AL21" i="10"/>
  <c r="AM21" i="10" s="1"/>
  <c r="AL25" i="10"/>
  <c r="AM25" i="10" s="1"/>
  <c r="AL3" i="10"/>
  <c r="AM3" i="10" s="1"/>
  <c r="AL6" i="10"/>
  <c r="AM6" i="10" s="1"/>
  <c r="AL10" i="10"/>
  <c r="AM10" i="10" s="1"/>
  <c r="AL14" i="10"/>
  <c r="AM14" i="10" s="1"/>
  <c r="AL20" i="10"/>
  <c r="AM20" i="10" s="1"/>
  <c r="AL9" i="10"/>
  <c r="AM9" i="10" s="1"/>
  <c r="AL13" i="10"/>
  <c r="AM13" i="10" s="1"/>
  <c r="AL19" i="10"/>
  <c r="AM19" i="10" s="1"/>
  <c r="AL23" i="10"/>
  <c r="AM23" i="10" s="1"/>
  <c r="AL28" i="10"/>
  <c r="AM28" i="10" s="1"/>
  <c r="AL30" i="10"/>
  <c r="AM30" i="10" s="1"/>
  <c r="AL26" i="10"/>
  <c r="AM26" i="10" s="1"/>
  <c r="AL5" i="10"/>
  <c r="AM5" i="10" s="1"/>
  <c r="AL12" i="10"/>
  <c r="AM12" i="10" s="1"/>
  <c r="AL16" i="10"/>
  <c r="AM16" i="10" s="1"/>
  <c r="AL27" i="10"/>
  <c r="AM27" i="10" s="1"/>
  <c r="AL15" i="10"/>
  <c r="AM15" i="10" s="1"/>
  <c r="AL24" i="10"/>
  <c r="AM24" i="10" s="1"/>
  <c r="AL29" i="10"/>
  <c r="AM29" i="10" s="1"/>
  <c r="AL17" i="10"/>
  <c r="AM17" i="10" s="1"/>
  <c r="AJ59" i="10"/>
  <c r="AK59" i="10" s="1"/>
  <c r="AJ54" i="10"/>
  <c r="AK54" i="10" s="1"/>
  <c r="AJ35" i="10"/>
  <c r="AK35" i="10" s="1"/>
  <c r="AJ43" i="10"/>
  <c r="AK43" i="10" s="1"/>
  <c r="AJ37" i="10"/>
  <c r="AK37" i="10" s="1"/>
  <c r="AJ46" i="10"/>
  <c r="AK46" i="10" s="1"/>
  <c r="AJ39" i="10"/>
  <c r="AK39" i="10" s="1"/>
  <c r="AJ42" i="10"/>
  <c r="AK42" i="10" s="1"/>
  <c r="AJ52" i="10"/>
  <c r="AK52" i="10" s="1"/>
  <c r="AJ55" i="10"/>
  <c r="AK55" i="10" s="1"/>
  <c r="AJ48" i="10"/>
  <c r="AK48" i="10" s="1"/>
  <c r="AJ33" i="10"/>
  <c r="AK33" i="10" s="1"/>
  <c r="AJ45" i="10"/>
  <c r="AK45" i="10" s="1"/>
  <c r="AJ31" i="10"/>
  <c r="AK31" i="10" s="1"/>
  <c r="AJ60" i="10" s="1"/>
  <c r="AK60" i="10" s="1"/>
  <c r="AJ51" i="10"/>
  <c r="AK51" i="10" s="1"/>
  <c r="AJ53" i="10"/>
  <c r="AK53" i="10" s="1"/>
  <c r="AJ34" i="10"/>
  <c r="AK34" i="10" s="1"/>
  <c r="AJ58" i="10"/>
  <c r="AK58" i="10" s="1"/>
  <c r="AJ41" i="10"/>
  <c r="AK41" i="10" s="1"/>
  <c r="AJ40" i="10"/>
  <c r="AK40" i="10" s="1"/>
  <c r="AJ57" i="10"/>
  <c r="AK57" i="10" s="1"/>
  <c r="AJ50" i="10"/>
  <c r="AK50" i="10" s="1"/>
  <c r="AJ32" i="10"/>
  <c r="AK32" i="10" s="1"/>
  <c r="AJ56" i="10"/>
  <c r="AK56" i="10" s="1"/>
  <c r="AJ47" i="10"/>
  <c r="AK47" i="10" s="1"/>
  <c r="AJ44" i="10"/>
  <c r="AK44" i="10" s="1"/>
  <c r="AJ49" i="10"/>
  <c r="AK49" i="10" s="1"/>
  <c r="AJ38" i="10"/>
  <c r="AK38" i="10" s="1"/>
  <c r="AJ36" i="10"/>
  <c r="AK36" i="10" s="1"/>
  <c r="AL1" i="10"/>
  <c r="AM1" i="10" s="1"/>
  <c r="AL46" i="10" l="1"/>
  <c r="AM46" i="10" s="1"/>
  <c r="AL42" i="10"/>
  <c r="AL49" i="10"/>
  <c r="AM49" i="10" s="1"/>
  <c r="AL59" i="10"/>
  <c r="AM59" i="10" s="1"/>
  <c r="AL53" i="10"/>
  <c r="AM53" i="10" s="1"/>
  <c r="AL57" i="10"/>
  <c r="AM57" i="10" s="1"/>
  <c r="AL40" i="10"/>
  <c r="AM40" i="10" s="1"/>
  <c r="AL38" i="10"/>
  <c r="AM38" i="10" s="1"/>
  <c r="AL44" i="10"/>
  <c r="AM44" i="10" s="1"/>
  <c r="AL35" i="10"/>
  <c r="AM35" i="10" s="1"/>
  <c r="AL51" i="10"/>
  <c r="AM51" i="10" s="1"/>
  <c r="AL47" i="10"/>
  <c r="AM47" i="10" s="1"/>
  <c r="AL56" i="10"/>
  <c r="AM56" i="10" s="1"/>
  <c r="AL33" i="10"/>
  <c r="AM33" i="10" s="1"/>
  <c r="AL54" i="10"/>
  <c r="AM54" i="10" s="1"/>
  <c r="AL50" i="10"/>
  <c r="AM50" i="10" s="1"/>
  <c r="AL34" i="10"/>
  <c r="AM34" i="10" s="1"/>
  <c r="AM42" i="10"/>
  <c r="AL32" i="10"/>
  <c r="AM32" i="10" s="1"/>
  <c r="AL45" i="10"/>
  <c r="AM45" i="10" s="1"/>
  <c r="AL48" i="10"/>
  <c r="AM48" i="10" s="1"/>
  <c r="AL39" i="10"/>
  <c r="AM39" i="10" s="1"/>
  <c r="AL58" i="10"/>
  <c r="AM58" i="10" s="1"/>
  <c r="AL43" i="10"/>
  <c r="AM43" i="10" s="1"/>
  <c r="AL36" i="10"/>
  <c r="AM36" i="10" s="1"/>
  <c r="AL55" i="10"/>
  <c r="AM55" i="10" s="1"/>
  <c r="AL31" i="10"/>
  <c r="AM31" i="10" s="1"/>
  <c r="AL60" i="10" s="1"/>
  <c r="AM60" i="10" s="1"/>
  <c r="AL52" i="10"/>
  <c r="AM52" i="10" s="1"/>
  <c r="AL37" i="10"/>
  <c r="AM37" i="10" s="1"/>
  <c r="AL41" i="10"/>
  <c r="AM41" i="10" s="1"/>
  <c r="F48" i="10"/>
  <c r="F49" i="10" l="1"/>
  <c r="AN5" i="10" l="1"/>
  <c r="AO5" i="10" s="1"/>
  <c r="AN17" i="10"/>
  <c r="AO17" i="10" s="1"/>
  <c r="AN19" i="10"/>
  <c r="AO19" i="10" s="1"/>
  <c r="AN23" i="10"/>
  <c r="AO23" i="10" s="1"/>
  <c r="AN4" i="10"/>
  <c r="AO4" i="10" s="1"/>
  <c r="AN8" i="10"/>
  <c r="AO8" i="10" s="1"/>
  <c r="AN18" i="10"/>
  <c r="AO18" i="10" s="1"/>
  <c r="AN22" i="10"/>
  <c r="AO22" i="10" s="1"/>
  <c r="AN26" i="10"/>
  <c r="AO26" i="10" s="1"/>
  <c r="AN7" i="10"/>
  <c r="AO7" i="10" s="1"/>
  <c r="AN11" i="10"/>
  <c r="AO11" i="10" s="1"/>
  <c r="AN2" i="10"/>
  <c r="AO2" i="10" s="1"/>
  <c r="AN3" i="10"/>
  <c r="AO3" i="10" s="1"/>
  <c r="AN21" i="10"/>
  <c r="AO21" i="10" s="1"/>
  <c r="AN6" i="10"/>
  <c r="AO6" i="10" s="1"/>
  <c r="AN15" i="10"/>
  <c r="AO15" i="10" s="1"/>
  <c r="AN20" i="10"/>
  <c r="AO20" i="10" s="1"/>
  <c r="AN24" i="10"/>
  <c r="AO24" i="10" s="1"/>
  <c r="AN25" i="10"/>
  <c r="AO25" i="10" s="1"/>
  <c r="AN29" i="10"/>
  <c r="AO29" i="10" s="1"/>
  <c r="AN9" i="10"/>
  <c r="AO9" i="10" s="1"/>
  <c r="AN10" i="10"/>
  <c r="AO10" i="10" s="1"/>
  <c r="AN28" i="10"/>
  <c r="AO28" i="10" s="1"/>
  <c r="AN12" i="10"/>
  <c r="AO12" i="10" s="1"/>
  <c r="AN13" i="10"/>
  <c r="AO13" i="10" s="1"/>
  <c r="AN14" i="10"/>
  <c r="AO14" i="10" s="1"/>
  <c r="AN16" i="10"/>
  <c r="AO16" i="10" s="1"/>
  <c r="AN30" i="10"/>
  <c r="AO30" i="10" s="1"/>
  <c r="AN27" i="10"/>
  <c r="AO27" i="10" s="1"/>
  <c r="AN1" i="10"/>
  <c r="AO1" i="10" s="1"/>
  <c r="F50" i="10"/>
  <c r="AN47" i="10" l="1"/>
  <c r="AO47" i="10" s="1"/>
  <c r="AN52" i="10"/>
  <c r="AO52" i="10" s="1"/>
  <c r="AN43" i="10"/>
  <c r="AO43" i="10" s="1"/>
  <c r="AN33" i="10"/>
  <c r="AO33" i="10" s="1"/>
  <c r="AN55" i="10"/>
  <c r="AO55" i="10" s="1"/>
  <c r="AN40" i="10"/>
  <c r="AO40" i="10" s="1"/>
  <c r="AN59" i="10"/>
  <c r="AO59" i="10" s="1"/>
  <c r="AN58" i="10"/>
  <c r="AO58" i="10" s="1"/>
  <c r="AN51" i="10"/>
  <c r="AO51" i="10" s="1"/>
  <c r="AN35" i="10"/>
  <c r="AO35" i="10" s="1"/>
  <c r="AN45" i="10"/>
  <c r="AO45" i="10" s="1"/>
  <c r="AN49" i="10"/>
  <c r="AO49" i="10" s="1"/>
  <c r="AN32" i="10"/>
  <c r="AO32" i="10" s="1"/>
  <c r="AN39" i="10"/>
  <c r="AO39" i="10" s="1"/>
  <c r="AN38" i="10"/>
  <c r="AO38" i="10" s="1"/>
  <c r="AN50" i="10"/>
  <c r="AO50" i="10" s="1"/>
  <c r="AN42" i="10"/>
  <c r="AO42" i="10" s="1"/>
  <c r="AN37" i="10"/>
  <c r="AO37" i="10" s="1"/>
  <c r="F51" i="10"/>
  <c r="AN57" i="10"/>
  <c r="AO57" i="10" s="1"/>
  <c r="AN56" i="10"/>
  <c r="AO56" i="10" s="1"/>
  <c r="AN46" i="10"/>
  <c r="AO46" i="10" s="1"/>
  <c r="AN36" i="10"/>
  <c r="AO36" i="10" s="1"/>
  <c r="AN31" i="10"/>
  <c r="AO31" i="10" s="1"/>
  <c r="AN60" i="10" s="1"/>
  <c r="AO60" i="10" s="1"/>
  <c r="AN54" i="10"/>
  <c r="AO54" i="10" s="1"/>
  <c r="AN41" i="10"/>
  <c r="AO41" i="10" s="1"/>
  <c r="AN53" i="10"/>
  <c r="AO53" i="10" s="1"/>
  <c r="AN48" i="10"/>
  <c r="AO48" i="10" s="1"/>
  <c r="AN44" i="10"/>
  <c r="AO44" i="10" s="1"/>
  <c r="AN34" i="10"/>
  <c r="AO34" i="10" s="1"/>
  <c r="F52" i="10" l="1"/>
  <c r="AP9" i="10"/>
  <c r="AQ9" i="10" s="1"/>
  <c r="AP13" i="10"/>
  <c r="AQ13" i="10" s="1"/>
  <c r="AP16" i="10"/>
  <c r="AQ16" i="10" s="1"/>
  <c r="AP5" i="10"/>
  <c r="AQ5" i="10" s="1"/>
  <c r="AP12" i="10"/>
  <c r="AQ12" i="10" s="1"/>
  <c r="AP4" i="10"/>
  <c r="AQ4" i="10" s="1"/>
  <c r="AP8" i="10"/>
  <c r="AQ8" i="10" s="1"/>
  <c r="AP18" i="10"/>
  <c r="AQ18" i="10" s="1"/>
  <c r="AP22" i="10"/>
  <c r="AQ22" i="10" s="1"/>
  <c r="AP7" i="10"/>
  <c r="AQ7" i="10" s="1"/>
  <c r="AP11" i="10"/>
  <c r="AQ11" i="10" s="1"/>
  <c r="AP2" i="10"/>
  <c r="AQ2" i="10" s="1"/>
  <c r="AP3" i="10"/>
  <c r="AQ3" i="10" s="1"/>
  <c r="AP10" i="10"/>
  <c r="AQ10" i="10" s="1"/>
  <c r="AP14" i="10"/>
  <c r="AQ14" i="10" s="1"/>
  <c r="AP17" i="10"/>
  <c r="AQ17" i="10" s="1"/>
  <c r="AP20" i="10"/>
  <c r="AQ20" i="10" s="1"/>
  <c r="AP27" i="10"/>
  <c r="AQ27" i="10" s="1"/>
  <c r="AP25" i="10"/>
  <c r="AQ25" i="10" s="1"/>
  <c r="AP29" i="10"/>
  <c r="AQ29" i="10" s="1"/>
  <c r="AP28" i="10"/>
  <c r="AQ28" i="10" s="1"/>
  <c r="AP6" i="10"/>
  <c r="AQ6" i="10" s="1"/>
  <c r="AP19" i="10"/>
  <c r="AQ19" i="10" s="1"/>
  <c r="AP21" i="10"/>
  <c r="AQ21" i="10" s="1"/>
  <c r="AP23" i="10"/>
  <c r="AQ23" i="10" s="1"/>
  <c r="AP15" i="10"/>
  <c r="AQ15" i="10" s="1"/>
  <c r="AP24" i="10"/>
  <c r="AQ24" i="10" s="1"/>
  <c r="AP26" i="10"/>
  <c r="AQ26" i="10" s="1"/>
  <c r="AP30" i="10"/>
  <c r="AQ30" i="10" s="1"/>
  <c r="AP1" i="10"/>
  <c r="F53" i="10"/>
  <c r="F54" i="10" s="1"/>
  <c r="AP51" i="10" l="1"/>
  <c r="AQ1" i="10"/>
  <c r="AP31" i="10" s="1"/>
  <c r="AQ31" i="10" s="1"/>
  <c r="AP60" i="10" s="1"/>
  <c r="AQ60" i="10" s="1"/>
  <c r="AP38" i="10"/>
  <c r="AQ38" i="10" s="1"/>
  <c r="AP43" i="10"/>
  <c r="AQ43" i="10" s="1"/>
  <c r="AP48" i="10"/>
  <c r="AQ48" i="10" s="1"/>
  <c r="AP49" i="10"/>
  <c r="AQ49" i="10" s="1"/>
  <c r="AP58" i="10"/>
  <c r="AQ58" i="10" s="1"/>
  <c r="AP53" i="10"/>
  <c r="AQ53" i="10" s="1"/>
  <c r="AP55" i="10"/>
  <c r="AQ55" i="10" s="1"/>
  <c r="AP44" i="10"/>
  <c r="AQ44" i="10" s="1"/>
  <c r="AP33" i="10"/>
  <c r="AQ33" i="10" s="1"/>
  <c r="AP40" i="10"/>
  <c r="AQ40" i="10" s="1"/>
  <c r="AP36" i="10"/>
  <c r="AQ36" i="10" s="1"/>
  <c r="AP41" i="10"/>
  <c r="AQ41" i="10" s="1"/>
  <c r="AP56" i="10"/>
  <c r="AQ56" i="10" s="1"/>
  <c r="AP47" i="10"/>
  <c r="AQ47" i="10" s="1"/>
  <c r="AQ51" i="10"/>
  <c r="AP42" i="10"/>
  <c r="AQ42" i="10" s="1"/>
  <c r="AP37" i="10"/>
  <c r="AQ37" i="10" s="1"/>
  <c r="AP39" i="10"/>
  <c r="AQ39" i="10" s="1"/>
  <c r="AP57" i="10"/>
  <c r="AQ57" i="10" s="1"/>
  <c r="AP46" i="10"/>
  <c r="AQ46" i="10" s="1"/>
  <c r="AP35" i="10"/>
  <c r="AQ35" i="10" s="1"/>
  <c r="AP59" i="10"/>
  <c r="AQ59" i="10" s="1"/>
  <c r="AP50" i="10"/>
  <c r="AQ50" i="10" s="1"/>
  <c r="AP45" i="10"/>
  <c r="AQ45" i="10" s="1"/>
  <c r="AP34" i="10"/>
  <c r="AQ34" i="10" s="1"/>
  <c r="F55" i="10"/>
  <c r="AP54" i="10"/>
  <c r="AQ54" i="10" s="1"/>
  <c r="AP52" i="10"/>
  <c r="AQ52" i="10" s="1"/>
  <c r="AP32" i="10"/>
  <c r="AQ32" i="10" s="1"/>
  <c r="F56" i="10" l="1"/>
  <c r="AR6" i="10"/>
  <c r="AS6" i="10" s="1"/>
  <c r="AR15" i="10"/>
  <c r="AS15" i="10" s="1"/>
  <c r="AR5" i="10"/>
  <c r="AS5" i="10" s="1"/>
  <c r="AR17" i="10"/>
  <c r="AS17" i="10" s="1"/>
  <c r="AR12" i="10"/>
  <c r="AS12" i="10" s="1"/>
  <c r="AR19" i="10"/>
  <c r="AS19" i="10" s="1"/>
  <c r="AR4" i="10"/>
  <c r="AS4" i="10" s="1"/>
  <c r="AR8" i="10"/>
  <c r="AS8" i="10" s="1"/>
  <c r="AR7" i="10"/>
  <c r="AS7" i="10" s="1"/>
  <c r="AR2" i="10"/>
  <c r="AS2" i="10" s="1"/>
  <c r="AR3" i="10"/>
  <c r="AS3" i="10" s="1"/>
  <c r="AR20" i="10"/>
  <c r="AS20" i="10" s="1"/>
  <c r="AR26" i="10"/>
  <c r="AS26" i="10" s="1"/>
  <c r="AR27" i="10"/>
  <c r="AS27" i="10" s="1"/>
  <c r="AR30" i="10"/>
  <c r="AS30" i="10" s="1"/>
  <c r="AR28" i="10"/>
  <c r="AS28" i="10" s="1"/>
  <c r="AR18" i="10"/>
  <c r="AS18" i="10" s="1"/>
  <c r="AR25" i="10"/>
  <c r="AS25" i="10" s="1"/>
  <c r="AR9" i="10"/>
  <c r="AS9" i="10" s="1"/>
  <c r="AR10" i="10"/>
  <c r="AS10" i="10" s="1"/>
  <c r="AR11" i="10"/>
  <c r="AS11" i="10" s="1"/>
  <c r="AR29" i="10"/>
  <c r="AS29" i="10" s="1"/>
  <c r="AR13" i="10"/>
  <c r="AS13" i="10" s="1"/>
  <c r="AR14" i="10"/>
  <c r="AS14" i="10" s="1"/>
  <c r="AR21" i="10"/>
  <c r="AS21" i="10" s="1"/>
  <c r="AR23" i="10"/>
  <c r="AS23" i="10" s="1"/>
  <c r="AR16" i="10"/>
  <c r="AS16" i="10" s="1"/>
  <c r="AR22" i="10"/>
  <c r="AS22" i="10" s="1"/>
  <c r="AR24" i="10"/>
  <c r="AS24" i="10" s="1"/>
  <c r="F57" i="10"/>
  <c r="AR1" i="10"/>
  <c r="AS1" i="10" s="1"/>
  <c r="F58" i="10" l="1"/>
  <c r="F59" i="10" s="1"/>
  <c r="F60" i="10" s="1"/>
  <c r="AT10" i="10"/>
  <c r="AU10" i="10" s="1"/>
  <c r="AT21" i="10"/>
  <c r="AU21" i="10" s="1"/>
  <c r="AT6" i="10"/>
  <c r="AU6" i="10" s="1"/>
  <c r="AT9" i="10"/>
  <c r="AU9" i="10" s="1"/>
  <c r="AT13" i="10"/>
  <c r="AU13" i="10" s="1"/>
  <c r="AT20" i="10"/>
  <c r="AU20" i="10" s="1"/>
  <c r="AT24" i="10"/>
  <c r="AU24" i="10" s="1"/>
  <c r="AT5" i="10"/>
  <c r="AU5" i="10" s="1"/>
  <c r="AT16" i="10"/>
  <c r="AU16" i="10" s="1"/>
  <c r="AT17" i="10"/>
  <c r="AU17" i="10" s="1"/>
  <c r="AT12" i="10"/>
  <c r="AU12" i="10" s="1"/>
  <c r="AT19" i="10"/>
  <c r="AU19" i="10" s="1"/>
  <c r="AT4" i="10"/>
  <c r="AU4" i="10" s="1"/>
  <c r="AT7" i="10"/>
  <c r="AU7" i="10" s="1"/>
  <c r="AT11" i="10"/>
  <c r="AU11" i="10" s="1"/>
  <c r="AT18" i="10"/>
  <c r="AU18" i="10" s="1"/>
  <c r="AT22" i="10"/>
  <c r="AU22" i="10" s="1"/>
  <c r="AT26" i="10"/>
  <c r="AU26" i="10" s="1"/>
  <c r="AT3" i="10"/>
  <c r="AU3" i="10" s="1"/>
  <c r="AT2" i="10"/>
  <c r="AU2" i="10" s="1"/>
  <c r="AT27" i="10"/>
  <c r="AU27" i="10" s="1"/>
  <c r="AT30" i="10"/>
  <c r="AU30" i="10" s="1"/>
  <c r="AT14" i="10"/>
  <c r="AU14" i="10" s="1"/>
  <c r="AT8" i="10"/>
  <c r="AU8" i="10" s="1"/>
  <c r="AT25" i="10"/>
  <c r="AU25" i="10" s="1"/>
  <c r="AT29" i="10"/>
  <c r="AU29" i="10" s="1"/>
  <c r="AT23" i="10"/>
  <c r="AU23" i="10" s="1"/>
  <c r="AT15" i="10"/>
  <c r="AU15" i="10" s="1"/>
  <c r="AT28" i="10"/>
  <c r="AU28" i="10" s="1"/>
  <c r="AR42" i="10"/>
  <c r="AS42" i="10" s="1"/>
  <c r="AR48" i="10"/>
  <c r="AS48" i="10" s="1"/>
  <c r="AR55" i="10"/>
  <c r="AS55" i="10" s="1"/>
  <c r="AR35" i="10"/>
  <c r="AS35" i="10" s="1"/>
  <c r="AR44" i="10"/>
  <c r="AS44" i="10" s="1"/>
  <c r="AR31" i="10"/>
  <c r="AS31" i="10" s="1"/>
  <c r="AR60" i="10" s="1"/>
  <c r="AS60" i="10" s="1"/>
  <c r="AR50" i="10"/>
  <c r="AS50" i="10" s="1"/>
  <c r="AR34" i="10"/>
  <c r="AS34" i="10" s="1"/>
  <c r="AR59" i="10"/>
  <c r="AS59" i="10" s="1"/>
  <c r="AR47" i="10"/>
  <c r="AS47" i="10" s="1"/>
  <c r="AR37" i="10"/>
  <c r="AS37" i="10" s="1"/>
  <c r="AR39" i="10"/>
  <c r="AS39" i="10" s="1"/>
  <c r="AR58" i="10"/>
  <c r="AS58" i="10" s="1"/>
  <c r="AR54" i="10"/>
  <c r="AS54" i="10" s="1"/>
  <c r="AR52" i="10"/>
  <c r="AS52" i="10" s="1"/>
  <c r="AR53" i="10"/>
  <c r="AS53" i="10" s="1"/>
  <c r="AR43" i="10"/>
  <c r="AS43" i="10" s="1"/>
  <c r="AR40" i="10"/>
  <c r="AS40" i="10" s="1"/>
  <c r="AR49" i="10"/>
  <c r="AS49" i="10" s="1"/>
  <c r="AR33" i="10"/>
  <c r="AS33" i="10" s="1"/>
  <c r="AR57" i="10"/>
  <c r="AS57" i="10" s="1"/>
  <c r="AR46" i="10"/>
  <c r="AS46" i="10" s="1"/>
  <c r="AR41" i="10"/>
  <c r="AS41" i="10" s="1"/>
  <c r="AR32" i="10"/>
  <c r="AS32" i="10" s="1"/>
  <c r="AR38" i="10"/>
  <c r="AS38" i="10" s="1"/>
  <c r="AR51" i="10"/>
  <c r="AS51" i="10" s="1"/>
  <c r="AR56" i="10"/>
  <c r="AS56" i="10" s="1"/>
  <c r="AR45" i="10"/>
  <c r="AS45" i="10" s="1"/>
  <c r="AR36" i="10"/>
  <c r="AS36" i="10" s="1"/>
  <c r="AT1" i="10"/>
  <c r="AU1" i="10" s="1"/>
  <c r="AT51" i="10" l="1"/>
  <c r="AU51" i="10" s="1"/>
  <c r="AT57" i="10"/>
  <c r="AU57" i="10" s="1"/>
  <c r="AT46" i="10"/>
  <c r="AU46" i="10" s="1"/>
  <c r="AT50" i="10"/>
  <c r="AU50" i="10" s="1"/>
  <c r="AT32" i="10"/>
  <c r="AU32" i="10" s="1"/>
  <c r="AT47" i="10"/>
  <c r="AU47" i="10" s="1"/>
  <c r="AT45" i="10"/>
  <c r="AU45" i="10" s="1"/>
  <c r="AT38" i="10"/>
  <c r="AU38" i="10" s="1"/>
  <c r="AT59" i="10"/>
  <c r="AU59" i="10" s="1"/>
  <c r="AT35" i="10"/>
  <c r="AU35" i="10" s="1"/>
  <c r="AT55" i="10"/>
  <c r="AU55" i="10" s="1"/>
  <c r="AT41" i="10"/>
  <c r="AU41" i="10" s="1"/>
  <c r="AT42" i="10"/>
  <c r="AU42" i="10" s="1"/>
  <c r="AT44" i="10"/>
  <c r="AU44" i="10" s="1"/>
  <c r="AT33" i="10"/>
  <c r="AU33" i="10" s="1"/>
  <c r="AT34" i="10"/>
  <c r="AU34" i="10" s="1"/>
  <c r="AT54" i="10"/>
  <c r="AU54" i="10" s="1"/>
  <c r="AT52" i="10"/>
  <c r="AU52" i="10" s="1"/>
  <c r="AT48" i="10"/>
  <c r="AU48" i="10" s="1"/>
  <c r="AT39" i="10"/>
  <c r="AU39" i="10" s="1"/>
  <c r="AT53" i="10"/>
  <c r="AU53" i="10" s="1"/>
  <c r="AT40" i="10"/>
  <c r="AU40" i="10" s="1"/>
  <c r="AT37" i="10"/>
  <c r="AU37" i="10" s="1"/>
  <c r="AT43" i="10"/>
  <c r="AU43" i="10" s="1"/>
  <c r="AT58" i="10"/>
  <c r="AU58" i="10" s="1"/>
  <c r="AT36" i="10"/>
  <c r="AU36" i="10" s="1"/>
  <c r="AT56" i="10"/>
  <c r="AU56" i="10" s="1"/>
  <c r="AT49" i="10"/>
  <c r="AU49" i="10" s="1"/>
  <c r="AT31" i="10"/>
  <c r="AU31" i="10" s="1"/>
  <c r="AT60" i="10" s="1"/>
  <c r="BG25" i="10" l="1"/>
  <c r="BG58" i="10"/>
  <c r="BG32" i="10"/>
  <c r="BG78" i="10"/>
  <c r="BG29" i="10"/>
  <c r="BG52" i="10"/>
  <c r="BG15" i="10"/>
  <c r="BG60" i="10"/>
  <c r="BG36" i="10"/>
  <c r="BG39" i="10"/>
  <c r="BG43" i="10"/>
  <c r="BG8" i="10"/>
  <c r="BG2" i="10"/>
  <c r="BG40" i="10"/>
  <c r="BG89" i="10"/>
  <c r="BG11" i="10"/>
  <c r="BG18" i="10"/>
  <c r="BG75" i="10"/>
  <c r="BG22" i="10"/>
  <c r="BG100" i="10"/>
  <c r="BG101" i="10"/>
  <c r="BG107" i="10"/>
  <c r="BG80" i="10"/>
  <c r="BG93" i="10"/>
  <c r="BG95" i="10"/>
  <c r="BG26" i="10"/>
  <c r="BG111" i="10"/>
  <c r="BG81" i="10"/>
  <c r="BG68" i="10"/>
  <c r="BG99" i="10"/>
  <c r="BG92" i="10"/>
  <c r="BG49" i="10"/>
  <c r="BG76" i="10"/>
  <c r="BG70" i="10"/>
  <c r="BG9" i="10"/>
  <c r="BG5" i="10"/>
  <c r="BG109" i="10"/>
  <c r="BG54" i="10"/>
  <c r="BG3" i="10"/>
  <c r="BG6" i="10"/>
  <c r="BG53" i="10"/>
  <c r="BG7" i="10"/>
  <c r="BG27" i="10"/>
  <c r="BG38" i="10"/>
  <c r="BG28" i="10"/>
  <c r="BG82" i="10"/>
  <c r="BG74" i="10"/>
  <c r="BG48" i="10"/>
  <c r="BG61" i="10"/>
  <c r="BG19" i="10"/>
  <c r="BG87" i="10"/>
  <c r="BG64" i="10"/>
  <c r="BG105" i="10"/>
  <c r="BG62" i="10"/>
  <c r="BG55" i="10"/>
  <c r="BG83" i="10"/>
  <c r="BG42" i="10"/>
  <c r="BG50" i="10"/>
  <c r="BG57" i="10"/>
  <c r="BG63" i="10"/>
  <c r="BG24" i="10"/>
  <c r="BG96" i="10"/>
  <c r="BG108" i="10"/>
  <c r="BG20" i="10"/>
  <c r="BG85" i="10"/>
  <c r="BG16" i="10"/>
  <c r="BG45" i="10"/>
  <c r="BG112" i="10"/>
  <c r="BG94" i="10"/>
  <c r="BG110" i="10"/>
  <c r="BG104" i="10"/>
  <c r="BG77" i="10"/>
  <c r="BG35" i="10"/>
  <c r="BG88" i="10"/>
  <c r="BG113" i="10"/>
  <c r="BG44" i="10"/>
  <c r="BG33" i="10"/>
  <c r="BG51" i="10"/>
  <c r="BG84" i="10"/>
  <c r="BG41" i="10"/>
  <c r="BG102" i="10"/>
  <c r="BG103" i="10"/>
  <c r="BG59" i="10"/>
  <c r="BG37" i="10"/>
  <c r="BG56" i="10"/>
  <c r="BG97" i="10"/>
  <c r="BG34" i="10"/>
  <c r="BG66" i="10"/>
  <c r="BG106" i="10"/>
  <c r="BG13" i="10"/>
  <c r="BG69" i="10"/>
  <c r="BG46" i="10"/>
  <c r="BG90" i="10"/>
  <c r="BG79" i="10"/>
  <c r="BG91" i="10"/>
  <c r="BG21" i="10"/>
  <c r="BG72" i="10"/>
  <c r="BG65" i="10"/>
  <c r="BG47" i="10"/>
  <c r="BG10" i="10"/>
  <c r="BG12" i="10"/>
  <c r="BG30" i="10"/>
  <c r="BG23" i="10"/>
  <c r="BG17" i="10"/>
  <c r="BG86" i="10"/>
  <c r="BG73" i="10"/>
  <c r="BG71" i="10"/>
  <c r="BG14" i="10"/>
  <c r="BG98" i="10"/>
  <c r="BG31" i="10"/>
  <c r="BG4" i="10"/>
  <c r="BG67" i="10"/>
  <c r="AU60" i="10"/>
  <c r="AZ69" i="10" l="1"/>
  <c r="BH69" i="10"/>
  <c r="AZ65" i="10"/>
  <c r="BH65" i="10"/>
  <c r="BH13" i="10"/>
  <c r="AZ13" i="10"/>
  <c r="AZ72" i="10"/>
  <c r="BH72" i="10"/>
  <c r="AZ67" i="10"/>
  <c r="BH67" i="10"/>
  <c r="AZ17" i="10"/>
  <c r="BH17" i="10"/>
  <c r="AZ21" i="10"/>
  <c r="BH21" i="10"/>
  <c r="AZ66" i="10"/>
  <c r="BH66" i="10"/>
  <c r="AZ41" i="10"/>
  <c r="BH41" i="10"/>
  <c r="AZ77" i="10"/>
  <c r="BH77" i="10"/>
  <c r="AZ20" i="10"/>
  <c r="BH20" i="10"/>
  <c r="BH83" i="10"/>
  <c r="AZ83" i="10"/>
  <c r="AZ48" i="10"/>
  <c r="BH48" i="10"/>
  <c r="AZ6" i="10"/>
  <c r="BH6" i="10"/>
  <c r="AZ49" i="10"/>
  <c r="BH49" i="10"/>
  <c r="AZ93" i="10"/>
  <c r="BH93" i="10"/>
  <c r="AZ11" i="10"/>
  <c r="BH11" i="10"/>
  <c r="AZ60" i="10"/>
  <c r="BH60" i="10"/>
  <c r="AZ91" i="10"/>
  <c r="BH91" i="10"/>
  <c r="BH34" i="10"/>
  <c r="AZ34" i="10"/>
  <c r="BH84" i="10"/>
  <c r="AZ84" i="10"/>
  <c r="AZ104" i="10"/>
  <c r="BH104" i="10"/>
  <c r="AZ108" i="10"/>
  <c r="BH108" i="10"/>
  <c r="AZ55" i="10"/>
  <c r="BH55" i="10"/>
  <c r="AZ74" i="10"/>
  <c r="BH74" i="10"/>
  <c r="AZ3" i="10"/>
  <c r="BH3" i="10"/>
  <c r="AZ92" i="10"/>
  <c r="BH92" i="10"/>
  <c r="AZ80" i="10"/>
  <c r="BH80" i="10"/>
  <c r="AZ89" i="10"/>
  <c r="BH89" i="10"/>
  <c r="AZ15" i="10"/>
  <c r="BH15" i="10"/>
  <c r="AZ23" i="10"/>
  <c r="BH23" i="10"/>
  <c r="AZ97" i="10"/>
  <c r="BH97" i="10"/>
  <c r="AZ51" i="10"/>
  <c r="BH51" i="10"/>
  <c r="AZ110" i="10"/>
  <c r="BH110" i="10"/>
  <c r="AZ96" i="10"/>
  <c r="BH96" i="10"/>
  <c r="AZ62" i="10"/>
  <c r="BH62" i="10"/>
  <c r="AZ82" i="10"/>
  <c r="BH82" i="10"/>
  <c r="AZ54" i="10"/>
  <c r="BH54" i="10"/>
  <c r="AZ99" i="10"/>
  <c r="BH99" i="10"/>
  <c r="AZ107" i="10"/>
  <c r="BH107" i="10"/>
  <c r="AZ40" i="10"/>
  <c r="BH40" i="10"/>
  <c r="BH52" i="10"/>
  <c r="AZ52" i="10"/>
  <c r="AZ31" i="10"/>
  <c r="BH31" i="10"/>
  <c r="AZ98" i="10"/>
  <c r="BH98" i="10"/>
  <c r="AZ90" i="10"/>
  <c r="BH90" i="10"/>
  <c r="BH56" i="10"/>
  <c r="AZ56" i="10"/>
  <c r="BH33" i="10"/>
  <c r="AZ33" i="10"/>
  <c r="AZ94" i="10"/>
  <c r="BH94" i="10"/>
  <c r="AZ24" i="10"/>
  <c r="BH24" i="10"/>
  <c r="AZ105" i="10"/>
  <c r="BH105" i="10"/>
  <c r="AZ28" i="10"/>
  <c r="BH28" i="10"/>
  <c r="AZ109" i="10"/>
  <c r="BH109" i="10"/>
  <c r="AZ68" i="10"/>
  <c r="BH68" i="10"/>
  <c r="AZ101" i="10"/>
  <c r="BH101" i="10"/>
  <c r="AZ2" i="10"/>
  <c r="BH2" i="10"/>
  <c r="BH29" i="10"/>
  <c r="AZ29" i="10"/>
  <c r="AZ4" i="10"/>
  <c r="BH4" i="10"/>
  <c r="AZ30" i="10"/>
  <c r="BH30" i="10"/>
  <c r="AZ79" i="10"/>
  <c r="BH79" i="10"/>
  <c r="AZ12" i="10"/>
  <c r="BH12" i="10"/>
  <c r="AZ14" i="10"/>
  <c r="BH14" i="10"/>
  <c r="AZ10" i="10"/>
  <c r="BH10" i="10"/>
  <c r="AZ46" i="10"/>
  <c r="BH46" i="10"/>
  <c r="BH37" i="10"/>
  <c r="AZ37" i="10"/>
  <c r="BH44" i="10"/>
  <c r="AZ44" i="10"/>
  <c r="AZ112" i="10"/>
  <c r="BH112" i="10"/>
  <c r="AZ63" i="10"/>
  <c r="BH63" i="10"/>
  <c r="AZ64" i="10"/>
  <c r="BH64" i="10"/>
  <c r="AZ38" i="10"/>
  <c r="BH38" i="10"/>
  <c r="AZ5" i="10"/>
  <c r="BH5" i="10"/>
  <c r="AZ81" i="10"/>
  <c r="BH81" i="10"/>
  <c r="AZ100" i="10"/>
  <c r="BH100" i="10"/>
  <c r="AZ8" i="10"/>
  <c r="BH8" i="10"/>
  <c r="AZ78" i="10"/>
  <c r="BH78" i="10"/>
  <c r="BH47" i="10"/>
  <c r="AZ47" i="10"/>
  <c r="AZ113" i="10"/>
  <c r="BH113" i="10"/>
  <c r="BH45" i="10"/>
  <c r="AZ45" i="10"/>
  <c r="BH57" i="10"/>
  <c r="AZ57" i="10"/>
  <c r="AZ87" i="10"/>
  <c r="BH87" i="10"/>
  <c r="AZ27" i="10"/>
  <c r="BH27" i="10"/>
  <c r="AZ9" i="10"/>
  <c r="BH9" i="10"/>
  <c r="AZ111" i="10"/>
  <c r="BH111" i="10"/>
  <c r="AZ22" i="10"/>
  <c r="BH22" i="10"/>
  <c r="AZ43" i="10"/>
  <c r="BH43" i="10"/>
  <c r="AZ32" i="10"/>
  <c r="BH32" i="10"/>
  <c r="AZ59" i="10"/>
  <c r="BH59" i="10"/>
  <c r="AZ103" i="10"/>
  <c r="BH103" i="10"/>
  <c r="AZ88" i="10"/>
  <c r="BH88" i="10"/>
  <c r="AZ16" i="10"/>
  <c r="BH16" i="10"/>
  <c r="AZ50" i="10"/>
  <c r="BH50" i="10"/>
  <c r="BH19" i="10"/>
  <c r="AZ19" i="10"/>
  <c r="BH7" i="10"/>
  <c r="AZ7" i="10"/>
  <c r="AZ70" i="10"/>
  <c r="BH70" i="10"/>
  <c r="AZ26" i="10"/>
  <c r="BH26" i="10"/>
  <c r="AZ75" i="10"/>
  <c r="BH75" i="10"/>
  <c r="AZ39" i="10"/>
  <c r="BH39" i="10"/>
  <c r="AZ58" i="10"/>
  <c r="BH58" i="10"/>
  <c r="AZ71" i="10"/>
  <c r="BH71" i="10"/>
  <c r="AZ73" i="10"/>
  <c r="BH73" i="10"/>
  <c r="AZ86" i="10"/>
  <c r="BH86" i="10"/>
  <c r="AZ106" i="10"/>
  <c r="BH106" i="10"/>
  <c r="AZ102" i="10"/>
  <c r="BH102" i="10"/>
  <c r="AZ35" i="10"/>
  <c r="BH35" i="10"/>
  <c r="BH85" i="10"/>
  <c r="AZ85" i="10"/>
  <c r="AZ42" i="10"/>
  <c r="BH42" i="10"/>
  <c r="AZ61" i="10"/>
  <c r="BH61" i="10"/>
  <c r="AZ53" i="10"/>
  <c r="BH53" i="10"/>
  <c r="AZ76" i="10"/>
  <c r="BH76" i="10"/>
  <c r="AZ95" i="10"/>
  <c r="BH95" i="10"/>
  <c r="BH18" i="10"/>
  <c r="AZ18" i="10"/>
  <c r="AZ36" i="10"/>
  <c r="BH36" i="10"/>
  <c r="BH25" i="10"/>
  <c r="AZ25" i="10"/>
  <c r="BI1" i="10" l="1"/>
  <c r="BJ94" i="10" s="1"/>
  <c r="AY3" i="10" a="1"/>
  <c r="AY3" i="10" s="1"/>
  <c r="AX3" i="10" s="1"/>
  <c r="AY10" i="10" a="1"/>
  <c r="AY10" i="10" s="1"/>
  <c r="AX10" i="10" s="1"/>
  <c r="AY4" i="10" a="1"/>
  <c r="AY4" i="10" s="1"/>
  <c r="AX4" i="10" s="1"/>
  <c r="AY5" i="10" a="1"/>
  <c r="AY5" i="10" s="1"/>
  <c r="AX5" i="10" s="1"/>
  <c r="AY6" i="10" a="1"/>
  <c r="AY6" i="10" s="1"/>
  <c r="AX6" i="10" s="1"/>
  <c r="AY7" i="10" a="1"/>
  <c r="AY7" i="10" s="1"/>
  <c r="AX7" i="10" s="1"/>
  <c r="AY8" i="10" a="1"/>
  <c r="AY8" i="10" s="1"/>
  <c r="AX8" i="10" s="1"/>
  <c r="AY9" i="10" a="1"/>
  <c r="AY9" i="10" s="1"/>
  <c r="AX9" i="10" s="1"/>
  <c r="AY14" i="10" a="1"/>
  <c r="AY14" i="10" s="1"/>
  <c r="AX14" i="10" s="1"/>
  <c r="AY15" i="10" a="1"/>
  <c r="AY15" i="10" s="1"/>
  <c r="AX15" i="10" s="1"/>
  <c r="AY12" i="10" a="1"/>
  <c r="AY12" i="10" s="1"/>
  <c r="AX12" i="10" s="1"/>
  <c r="AY16" i="10" a="1"/>
  <c r="AY16" i="10" s="1"/>
  <c r="AX16" i="10" s="1"/>
  <c r="AY2" i="10" a="1"/>
  <c r="AY2" i="10" s="1"/>
  <c r="AX2" i="10" s="1"/>
  <c r="AY11" i="10" a="1"/>
  <c r="AY11" i="10" s="1"/>
  <c r="AX11" i="10" s="1"/>
  <c r="AY17" i="10" a="1"/>
  <c r="AY17" i="10" s="1"/>
  <c r="AX17" i="10" s="1"/>
  <c r="AY18" i="10" a="1"/>
  <c r="AY18" i="10" s="1"/>
  <c r="AX18" i="10" s="1"/>
  <c r="AY13" i="10" a="1"/>
  <c r="AY13" i="10" s="1"/>
  <c r="AX13" i="10" s="1"/>
  <c r="AY25" i="10" a="1"/>
  <c r="AY25" i="10" s="1"/>
  <c r="AX25" i="10" s="1"/>
  <c r="AY19" i="10" a="1"/>
  <c r="AY19" i="10" s="1"/>
  <c r="AX19" i="10" s="1"/>
  <c r="AY21" i="10" a="1"/>
  <c r="AY21" i="10" s="1"/>
  <c r="AX21" i="10" s="1"/>
  <c r="AY26" i="10" a="1"/>
  <c r="AY26" i="10" s="1"/>
  <c r="AX26" i="10" s="1"/>
  <c r="AY28" i="10" a="1"/>
  <c r="AY28" i="10" s="1"/>
  <c r="AX28" i="10" s="1"/>
  <c r="AY24" i="10" a="1"/>
  <c r="AY24" i="10" s="1"/>
  <c r="AX24" i="10" s="1"/>
  <c r="AY37" i="10" a="1"/>
  <c r="AY37" i="10" s="1"/>
  <c r="AX37" i="10" s="1"/>
  <c r="AY38" i="10" a="1"/>
  <c r="AY38" i="10" s="1"/>
  <c r="AX38" i="10" s="1"/>
  <c r="AY23" i="10" a="1"/>
  <c r="AY23" i="10" s="1"/>
  <c r="AX23" i="10" s="1"/>
  <c r="AY31" i="10" a="1"/>
  <c r="AY31" i="10" s="1"/>
  <c r="AX31" i="10" s="1"/>
  <c r="AY32" i="10" a="1"/>
  <c r="AY32" i="10" s="1"/>
  <c r="AX32" i="10" s="1"/>
  <c r="AY40" i="10" a="1"/>
  <c r="AY40" i="10" s="1"/>
  <c r="AX40" i="10" s="1"/>
  <c r="AY30" i="10" a="1"/>
  <c r="AY30" i="10" s="1"/>
  <c r="AX30" i="10" s="1"/>
  <c r="AY33" i="10" a="1"/>
  <c r="AY33" i="10" s="1"/>
  <c r="AX33" i="10" s="1"/>
  <c r="AY34" i="10" a="1"/>
  <c r="AY34" i="10" s="1"/>
  <c r="AX34" i="10" s="1"/>
  <c r="AY48" i="10" a="1"/>
  <c r="AY48" i="10" s="1"/>
  <c r="AX48" i="10" s="1"/>
  <c r="AY22" i="10" a="1"/>
  <c r="AY22" i="10" s="1"/>
  <c r="AX22" i="10" s="1"/>
  <c r="AY29" i="10" a="1"/>
  <c r="AY29" i="10" s="1"/>
  <c r="AX29" i="10" s="1"/>
  <c r="AY36" i="10" a="1"/>
  <c r="AY36" i="10" s="1"/>
  <c r="AX36" i="10" s="1"/>
  <c r="AY42" i="10" a="1"/>
  <c r="AY42" i="10" s="1"/>
  <c r="AX42" i="10" s="1"/>
  <c r="AY50" i="10" a="1"/>
  <c r="AY50" i="10" s="1"/>
  <c r="AX50" i="10" s="1"/>
  <c r="AY39" i="10" a="1"/>
  <c r="AY39" i="10" s="1"/>
  <c r="AX39" i="10" s="1"/>
  <c r="AY43" i="10" a="1"/>
  <c r="AY43" i="10" s="1"/>
  <c r="AX43" i="10" s="1"/>
  <c r="AY51" i="10" a="1"/>
  <c r="AY51" i="10" s="1"/>
  <c r="AX51" i="10" s="1"/>
  <c r="AY20" i="10" a="1"/>
  <c r="AY20" i="10" s="1"/>
  <c r="AX20" i="10" s="1"/>
  <c r="AY44" i="10" a="1"/>
  <c r="AY44" i="10" s="1"/>
  <c r="AX44" i="10" s="1"/>
  <c r="AY27" i="10" a="1"/>
  <c r="AY27" i="10" s="1"/>
  <c r="AX27" i="10" s="1"/>
  <c r="AY35" i="10" a="1"/>
  <c r="AY35" i="10" s="1"/>
  <c r="AX35" i="10" s="1"/>
  <c r="AY45" i="10" a="1"/>
  <c r="AY45" i="10" s="1"/>
  <c r="AX45" i="10" s="1"/>
  <c r="AY41" i="10" a="1"/>
  <c r="AY41" i="10" s="1"/>
  <c r="AX41" i="10" s="1"/>
  <c r="AY46" i="10" a="1"/>
  <c r="AY46" i="10" s="1"/>
  <c r="AX46" i="10" s="1"/>
  <c r="AY60" i="10" a="1"/>
  <c r="AY60" i="10" s="1"/>
  <c r="AX60" i="10" s="1"/>
  <c r="AY61" i="10" a="1"/>
  <c r="AY61" i="10" s="1"/>
  <c r="AX61" i="10" s="1"/>
  <c r="AY62" i="10" a="1"/>
  <c r="AY62" i="10" s="1"/>
  <c r="AX62" i="10" s="1"/>
  <c r="AY63" i="10" a="1"/>
  <c r="AY63" i="10" s="1"/>
  <c r="AX63" i="10" s="1"/>
  <c r="AY64" i="10" a="1"/>
  <c r="AY64" i="10" s="1"/>
  <c r="AX64" i="10" s="1"/>
  <c r="AY65" i="10" a="1"/>
  <c r="AY65" i="10" s="1"/>
  <c r="AX65" i="10" s="1"/>
  <c r="AY66" i="10" a="1"/>
  <c r="AY66" i="10" s="1"/>
  <c r="AX66" i="10" s="1"/>
  <c r="AY67" i="10" a="1"/>
  <c r="AY67" i="10" s="1"/>
  <c r="AX67" i="10" s="1"/>
  <c r="AY68" i="10" a="1"/>
  <c r="AY68" i="10" s="1"/>
  <c r="AX68" i="10" s="1"/>
  <c r="AY69" i="10" a="1"/>
  <c r="AY69" i="10" s="1"/>
  <c r="AX69" i="10" s="1"/>
  <c r="AY53" i="10" a="1"/>
  <c r="AY53" i="10" s="1"/>
  <c r="AX53" i="10" s="1"/>
  <c r="AY54" i="10" a="1"/>
  <c r="AY54" i="10" s="1"/>
  <c r="AX54" i="10" s="1"/>
  <c r="AY55" i="10" a="1"/>
  <c r="AY55" i="10" s="1"/>
  <c r="AX55" i="10" s="1"/>
  <c r="AY56" i="10" a="1"/>
  <c r="AY56" i="10" s="1"/>
  <c r="AX56" i="10" s="1"/>
  <c r="AY49" i="10" a="1"/>
  <c r="AY49" i="10" s="1"/>
  <c r="AX49" i="10" s="1"/>
  <c r="AY52" i="10" a="1"/>
  <c r="AY52" i="10" s="1"/>
  <c r="AX52" i="10" s="1"/>
  <c r="AY57" i="10" a="1"/>
  <c r="AY57" i="10" s="1"/>
  <c r="AX57" i="10" s="1"/>
  <c r="AY58" i="10" a="1"/>
  <c r="AY58" i="10" s="1"/>
  <c r="AX58" i="10" s="1"/>
  <c r="AY71" i="10" a="1"/>
  <c r="AY71" i="10" s="1"/>
  <c r="AX71" i="10" s="1"/>
  <c r="AY75" i="10" a="1"/>
  <c r="AY75" i="10" s="1"/>
  <c r="AX75" i="10" s="1"/>
  <c r="AY81" i="10" a="1"/>
  <c r="AY81" i="10" s="1"/>
  <c r="AX81" i="10" s="1"/>
  <c r="AY112" i="10" a="1"/>
  <c r="AY112" i="10" s="1"/>
  <c r="AY80" i="10" a="1"/>
  <c r="AY80" i="10" s="1"/>
  <c r="AX80" i="10" s="1"/>
  <c r="AY88" i="10" a="1"/>
  <c r="AY88" i="10" s="1"/>
  <c r="AX88" i="10" s="1"/>
  <c r="AY89" i="10" a="1"/>
  <c r="AY89" i="10" s="1"/>
  <c r="AX89" i="10" s="1"/>
  <c r="AY90" i="10" a="1"/>
  <c r="AY90" i="10" s="1"/>
  <c r="AX90" i="10" s="1"/>
  <c r="AY91" i="10" a="1"/>
  <c r="AY91" i="10" s="1"/>
  <c r="AX91" i="10" s="1"/>
  <c r="AY92" i="10" a="1"/>
  <c r="AY92" i="10" s="1"/>
  <c r="AX92" i="10" s="1"/>
  <c r="AY93" i="10" a="1"/>
  <c r="AY93" i="10" s="1"/>
  <c r="AX93" i="10" s="1"/>
  <c r="AY94" i="10" a="1"/>
  <c r="AY94" i="10" s="1"/>
  <c r="AX94" i="10" s="1"/>
  <c r="AY95" i="10" a="1"/>
  <c r="AY95" i="10" s="1"/>
  <c r="AX95" i="10" s="1"/>
  <c r="AY100" i="10" a="1"/>
  <c r="AY100" i="10" s="1"/>
  <c r="AX100" i="10" s="1"/>
  <c r="AY103" i="10" a="1"/>
  <c r="AY103" i="10" s="1"/>
  <c r="AX103" i="10" s="1"/>
  <c r="AY110" i="10" a="1"/>
  <c r="AY110" i="10" s="1"/>
  <c r="AX110" i="10" s="1"/>
  <c r="AY70" i="10" a="1"/>
  <c r="AY70" i="10" s="1"/>
  <c r="AX70" i="10" s="1"/>
  <c r="AY74" i="10" a="1"/>
  <c r="AY74" i="10" s="1"/>
  <c r="AX74" i="10" s="1"/>
  <c r="AY79" i="10" a="1"/>
  <c r="AY79" i="10" s="1"/>
  <c r="AX79" i="10" s="1"/>
  <c r="AY87" i="10" a="1"/>
  <c r="AY87" i="10" s="1"/>
  <c r="AX87" i="10" s="1"/>
  <c r="AY98" i="10" a="1"/>
  <c r="AY98" i="10" s="1"/>
  <c r="AX98" i="10" s="1"/>
  <c r="AY105" i="10" a="1"/>
  <c r="AY105" i="10" s="1"/>
  <c r="AX105" i="10" s="1"/>
  <c r="AY47" i="10" a="1"/>
  <c r="AY47" i="10" s="1"/>
  <c r="AX47" i="10" s="1"/>
  <c r="AY78" i="10" a="1"/>
  <c r="AY78" i="10" s="1"/>
  <c r="AX78" i="10" s="1"/>
  <c r="AY86" i="10" a="1"/>
  <c r="AY86" i="10" s="1"/>
  <c r="AX86" i="10" s="1"/>
  <c r="AY96" i="10" a="1"/>
  <c r="AY96" i="10" s="1"/>
  <c r="AX96" i="10" s="1"/>
  <c r="AY102" i="10" a="1"/>
  <c r="AY102" i="10" s="1"/>
  <c r="AX102" i="10" s="1"/>
  <c r="AY107" i="10" a="1"/>
  <c r="AY107" i="10" s="1"/>
  <c r="AX107" i="10" s="1"/>
  <c r="AY73" i="10" a="1"/>
  <c r="AY73" i="10" s="1"/>
  <c r="AX73" i="10" s="1"/>
  <c r="AY77" i="10" a="1"/>
  <c r="AY77" i="10" s="1"/>
  <c r="AX77" i="10" s="1"/>
  <c r="AY85" i="10" a="1"/>
  <c r="AY85" i="10" s="1"/>
  <c r="AX85" i="10" s="1"/>
  <c r="AY99" i="10" a="1"/>
  <c r="AY99" i="10" s="1"/>
  <c r="AX99" i="10" s="1"/>
  <c r="AY106" i="10" a="1"/>
  <c r="AY106" i="10" s="1"/>
  <c r="AX106" i="10" s="1"/>
  <c r="AY111" i="10" a="1"/>
  <c r="AY111" i="10" s="1"/>
  <c r="AX111" i="10" s="1"/>
  <c r="AY84" i="10" a="1"/>
  <c r="AY84" i="10" s="1"/>
  <c r="AX84" i="10" s="1"/>
  <c r="AY59" i="10" a="1"/>
  <c r="AY59" i="10" s="1"/>
  <c r="AX59" i="10" s="1"/>
  <c r="AY101" i="10" a="1"/>
  <c r="AY101" i="10" s="1"/>
  <c r="AX101" i="10" s="1"/>
  <c r="AY108" i="10" a="1"/>
  <c r="AY108" i="10" s="1"/>
  <c r="AX108" i="10" s="1"/>
  <c r="AY72" i="10" a="1"/>
  <c r="AY72" i="10" s="1"/>
  <c r="AX72" i="10" s="1"/>
  <c r="AY76" i="10" a="1"/>
  <c r="AY76" i="10" s="1"/>
  <c r="AX76" i="10" s="1"/>
  <c r="AY83" i="10" a="1"/>
  <c r="AY83" i="10" s="1"/>
  <c r="AX83" i="10" s="1"/>
  <c r="AY113" i="10" a="1"/>
  <c r="AY113" i="10" s="1"/>
  <c r="AY82" i="10" a="1"/>
  <c r="AY82" i="10" s="1"/>
  <c r="AX82" i="10" s="1"/>
  <c r="AY97" i="10" a="1"/>
  <c r="AY97" i="10" s="1"/>
  <c r="AX97" i="10" s="1"/>
  <c r="AY104" i="10" a="1"/>
  <c r="AY104" i="10" s="1"/>
  <c r="AX104" i="10" s="1"/>
  <c r="AY109" i="10" a="1"/>
  <c r="AY109" i="10" s="1"/>
  <c r="AX109" i="10" s="1"/>
  <c r="BJ33" i="10"/>
  <c r="BJ13" i="10"/>
  <c r="BJ64" i="10"/>
  <c r="BJ62" i="10"/>
  <c r="BJ47" i="10"/>
  <c r="BJ61" i="10"/>
  <c r="BJ102" i="10"/>
  <c r="BJ71" i="10"/>
  <c r="BJ26" i="10"/>
  <c r="BJ50" i="10"/>
  <c r="BJ59" i="10"/>
  <c r="BJ111" i="10"/>
  <c r="BJ78" i="10"/>
  <c r="BJ5" i="10"/>
  <c r="BJ10" i="10"/>
  <c r="BJ30" i="10"/>
  <c r="BJ101" i="10"/>
  <c r="BJ105" i="10"/>
  <c r="BJ54" i="10"/>
  <c r="BJ110" i="10"/>
  <c r="BJ15" i="10"/>
  <c r="BJ3" i="10"/>
  <c r="BJ104" i="10"/>
  <c r="BJ60" i="10"/>
  <c r="BJ6" i="10"/>
  <c r="BJ77" i="10"/>
  <c r="BJ17" i="10"/>
  <c r="BJ65" i="10"/>
  <c r="BJ88" i="10"/>
  <c r="BJ12" i="10"/>
  <c r="BJ109" i="10"/>
  <c r="BJ55" i="10"/>
  <c r="BJ35" i="10"/>
  <c r="B10" i="9" s="1"/>
  <c r="F17" i="5" s="1"/>
  <c r="BJ22" i="10"/>
  <c r="BJ18" i="10"/>
  <c r="BJ57" i="10"/>
  <c r="BJ56" i="10"/>
  <c r="BJ52" i="10"/>
  <c r="BJ86" i="10"/>
  <c r="BJ107" i="10"/>
  <c r="BJ53" i="10"/>
  <c r="BJ95" i="10"/>
  <c r="BJ106" i="10"/>
  <c r="BJ58" i="10"/>
  <c r="BJ70" i="10"/>
  <c r="BJ16" i="10"/>
  <c r="BJ32" i="10"/>
  <c r="BJ9" i="10"/>
  <c r="BJ8" i="10"/>
  <c r="BJ38" i="10"/>
  <c r="BJ14" i="10"/>
  <c r="BJ4" i="10"/>
  <c r="BJ68" i="10"/>
  <c r="BJ24" i="10"/>
  <c r="BJ90" i="10"/>
  <c r="BJ40" i="10"/>
  <c r="BJ82" i="10"/>
  <c r="BJ51" i="10"/>
  <c r="BJ89" i="10"/>
  <c r="BJ74" i="10"/>
  <c r="BJ11" i="10"/>
  <c r="BJ48" i="10"/>
  <c r="BJ41" i="10"/>
  <c r="BJ67" i="10"/>
  <c r="BJ69" i="10"/>
  <c r="BJ43" i="10"/>
  <c r="BJ80" i="10"/>
  <c r="BJ75" i="10"/>
  <c r="BJ19" i="10"/>
  <c r="BJ42" i="10"/>
  <c r="BJ45" i="10"/>
  <c r="BJ44" i="10"/>
  <c r="BJ84" i="10"/>
  <c r="BJ73" i="10" l="1"/>
  <c r="BJ108" i="10"/>
  <c r="BJ49" i="10"/>
  <c r="BJ28" i="10"/>
  <c r="BJ103" i="10"/>
  <c r="BJ85" i="10"/>
  <c r="BJ91" i="10"/>
  <c r="BJ2" i="10"/>
  <c r="BJ36" i="10"/>
  <c r="BJ25" i="10"/>
  <c r="BJ27" i="10"/>
  <c r="BJ93" i="10"/>
  <c r="BJ97" i="10"/>
  <c r="BJ92" i="10"/>
  <c r="BJ79" i="10"/>
  <c r="BJ83" i="10"/>
  <c r="BJ98" i="10"/>
  <c r="BJ100" i="10"/>
  <c r="BJ23" i="10"/>
  <c r="BJ46" i="10"/>
  <c r="BJ34" i="10"/>
  <c r="BJ39" i="10"/>
  <c r="AX1" i="10"/>
  <c r="BJ76" i="10"/>
  <c r="BJ96" i="10"/>
  <c r="BJ63" i="10"/>
  <c r="BJ29" i="10"/>
  <c r="BJ72" i="10"/>
  <c r="BJ21" i="10"/>
  <c r="BJ99" i="10"/>
  <c r="BJ81" i="10"/>
  <c r="BJ37" i="10"/>
  <c r="BJ66" i="10"/>
  <c r="BJ20" i="10"/>
  <c r="BJ31" i="10"/>
  <c r="BJ87" i="10"/>
  <c r="BJ7" i="10"/>
  <c r="B3" i="9" l="1"/>
  <c r="B9" i="9" l="1"/>
  <c r="G17" i="5" s="1"/>
  <c r="B7" i="9"/>
  <c r="E17" i="5" s="1"/>
  <c r="B19" i="3" s="1"/>
  <c r="B8" i="9"/>
  <c r="H17" i="5" s="1"/>
  <c r="C3" i="9"/>
  <c r="B4" i="9"/>
  <c r="B17" i="5" s="1"/>
  <c r="B17" i="3" s="1"/>
  <c r="B5" i="9"/>
  <c r="C17" i="5" s="1"/>
  <c r="B18" i="3" s="1"/>
  <c r="B6" i="9"/>
  <c r="D17" i="5" s="1"/>
  <c r="B16" i="3" s="1"/>
  <c r="D16" i="3" l="1"/>
  <c r="C16" i="3"/>
  <c r="C17" i="3"/>
  <c r="D17" i="3"/>
  <c r="D19" i="3"/>
  <c r="C19" i="3"/>
  <c r="C18" i="3"/>
  <c r="D18" i="3"/>
  <c r="C24" i="3" l="1"/>
  <c r="D25" i="3"/>
  <c r="D22" i="3" s="1"/>
  <c r="C21" i="3" l="1"/>
  <c r="G13" i="5" s="1"/>
  <c r="H13" i="5"/>
  <c r="C28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J1" authorId="0" shapeId="0" xr:uid="{BF3EB14E-BA80-4DBD-BB76-DF1B5C641EFD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für Kalib vom 18.02.2022</t>
        </r>
      </text>
    </comment>
  </commentList>
</comments>
</file>

<file path=xl/sharedStrings.xml><?xml version="1.0" encoding="utf-8"?>
<sst xmlns="http://schemas.openxmlformats.org/spreadsheetml/2006/main" count="1044" uniqueCount="587">
  <si>
    <t>Lehrstuhl</t>
  </si>
  <si>
    <t>Name</t>
  </si>
  <si>
    <t>Datum</t>
  </si>
  <si>
    <t>Probenbezeichnung</t>
  </si>
  <si>
    <t>C</t>
  </si>
  <si>
    <t>H</t>
  </si>
  <si>
    <t>N</t>
  </si>
  <si>
    <t>S</t>
  </si>
  <si>
    <t>O</t>
  </si>
  <si>
    <t>F</t>
  </si>
  <si>
    <t>Dampfdruck</t>
  </si>
  <si>
    <t>Lagerbedingungen</t>
  </si>
  <si>
    <t>giftig</t>
  </si>
  <si>
    <t>explosiv</t>
  </si>
  <si>
    <t>hoch</t>
  </si>
  <si>
    <t>mittel</t>
  </si>
  <si>
    <t>niedrig</t>
  </si>
  <si>
    <t>geruchsbelästigend</t>
  </si>
  <si>
    <t>kühl</t>
  </si>
  <si>
    <t>trocken</t>
  </si>
  <si>
    <t>dunkel</t>
  </si>
  <si>
    <t>Mail-Adresse</t>
  </si>
  <si>
    <t>Telefon</t>
  </si>
  <si>
    <t>Kürzel</t>
  </si>
  <si>
    <t>AG</t>
  </si>
  <si>
    <t>GES</t>
  </si>
  <si>
    <t>Däschlein-Gessner (AC-II)</t>
  </si>
  <si>
    <t>DEV</t>
  </si>
  <si>
    <t>Devi (AC-II)</t>
  </si>
  <si>
    <t>MET</t>
  </si>
  <si>
    <t>Metzler-Nolte (AC-I)</t>
  </si>
  <si>
    <t>APF</t>
  </si>
  <si>
    <t>Apfel (AC-I)</t>
  </si>
  <si>
    <t>HUB</t>
  </si>
  <si>
    <t>Huber (OC-I)</t>
  </si>
  <si>
    <t>GOO</t>
  </si>
  <si>
    <t>Gooßen (OC-I)</t>
  </si>
  <si>
    <t>DYK</t>
  </si>
  <si>
    <t>Dyker (OC-II)</t>
  </si>
  <si>
    <t>SAN</t>
  </si>
  <si>
    <t>Sander (OC-II)</t>
  </si>
  <si>
    <t>MUH</t>
  </si>
  <si>
    <t>Muhler (TC)</t>
  </si>
  <si>
    <t>MER</t>
  </si>
  <si>
    <t>Merten (OC-II)</t>
  </si>
  <si>
    <t>BOR</t>
  </si>
  <si>
    <t>Borchardt (AC-I)</t>
  </si>
  <si>
    <t>Summenformel</t>
  </si>
  <si>
    <t>Gefährdungen</t>
  </si>
  <si>
    <t>ätzend</t>
  </si>
  <si>
    <t>Doppelbestimmung?</t>
  </si>
  <si>
    <t>Antworten</t>
  </si>
  <si>
    <t>Ja</t>
  </si>
  <si>
    <t>Nein</t>
  </si>
  <si>
    <t>Auswertung</t>
  </si>
  <si>
    <t>Trocken</t>
  </si>
  <si>
    <t>Inert</t>
  </si>
  <si>
    <t>Dunkel</t>
  </si>
  <si>
    <t>Kühl</t>
  </si>
  <si>
    <t>Lagerung</t>
  </si>
  <si>
    <t>Unbedenklich</t>
  </si>
  <si>
    <t>Brennbar</t>
  </si>
  <si>
    <t>Explosiv</t>
  </si>
  <si>
    <t>Giftig</t>
  </si>
  <si>
    <t>Ru</t>
  </si>
  <si>
    <t>Os</t>
  </si>
  <si>
    <t>Elemente</t>
  </si>
  <si>
    <t>Email</t>
  </si>
  <si>
    <t xml:space="preserve"> </t>
  </si>
  <si>
    <t>Telefonnummer</t>
  </si>
  <si>
    <t>Pos.-Nr.</t>
  </si>
  <si>
    <t>Kommentar</t>
  </si>
  <si>
    <t>Probe 1</t>
  </si>
  <si>
    <t>Vom Auftraggeber auszufüllen</t>
  </si>
  <si>
    <t>Auftragsformular</t>
  </si>
  <si>
    <t>Lehrstuhl für anorganische Chemie II</t>
  </si>
  <si>
    <t>Zusatz:</t>
  </si>
  <si>
    <t>Massenanteil (%)</t>
  </si>
  <si>
    <t>Element</t>
  </si>
  <si>
    <t>Element2</t>
  </si>
  <si>
    <t>P</t>
  </si>
  <si>
    <t>D.Masse</t>
  </si>
  <si>
    <t>Masse/Protonen</t>
  </si>
  <si>
    <t>g/cm³</t>
  </si>
  <si>
    <t>1.C°</t>
  </si>
  <si>
    <t>2.C°</t>
  </si>
  <si>
    <t>Wasserstoff</t>
  </si>
  <si>
    <t>Hydrogen</t>
  </si>
  <si>
    <t>Helium</t>
  </si>
  <si>
    <t>He</t>
  </si>
  <si>
    <t>Lithium</t>
  </si>
  <si>
    <t>Li</t>
  </si>
  <si>
    <t>Beryllium</t>
  </si>
  <si>
    <t>Be</t>
  </si>
  <si>
    <t>Bor</t>
  </si>
  <si>
    <t>Boron</t>
  </si>
  <si>
    <t>B</t>
  </si>
  <si>
    <t>Kohlenstoff</t>
  </si>
  <si>
    <t>Carbon</t>
  </si>
  <si>
    <t>Stickstoff</t>
  </si>
  <si>
    <t>Nitrogen</t>
  </si>
  <si>
    <t>Sauerstoff</t>
  </si>
  <si>
    <t>Oxygen</t>
  </si>
  <si>
    <t>Fluor</t>
  </si>
  <si>
    <t>Fluorine</t>
  </si>
  <si>
    <t>Neon</t>
  </si>
  <si>
    <t>Ne</t>
  </si>
  <si>
    <t>Natrium</t>
  </si>
  <si>
    <t>Sodium</t>
  </si>
  <si>
    <t>Na</t>
  </si>
  <si>
    <t>Magnesium</t>
  </si>
  <si>
    <t>Mg</t>
  </si>
  <si>
    <t>Aluminium</t>
  </si>
  <si>
    <t>Al</t>
  </si>
  <si>
    <t>Silicium</t>
  </si>
  <si>
    <t>Silicon</t>
  </si>
  <si>
    <t>Si</t>
  </si>
  <si>
    <t>Phosphor</t>
  </si>
  <si>
    <t>Phosphorus</t>
  </si>
  <si>
    <t>Schwefel</t>
  </si>
  <si>
    <t>Sulfur</t>
  </si>
  <si>
    <t>Chlor</t>
  </si>
  <si>
    <t>Chlorine</t>
  </si>
  <si>
    <t>Cl</t>
  </si>
  <si>
    <t>Argon</t>
  </si>
  <si>
    <t>Ar</t>
  </si>
  <si>
    <t>Kalium</t>
  </si>
  <si>
    <t>Potassium</t>
  </si>
  <si>
    <t>K</t>
  </si>
  <si>
    <t>Calcium</t>
  </si>
  <si>
    <t>Ca</t>
  </si>
  <si>
    <t>Scandium</t>
  </si>
  <si>
    <t>Sc</t>
  </si>
  <si>
    <t>Titan</t>
  </si>
  <si>
    <t>Titanium</t>
  </si>
  <si>
    <t>Ti</t>
  </si>
  <si>
    <t>Vanadium</t>
  </si>
  <si>
    <t>V</t>
  </si>
  <si>
    <t>Chrom</t>
  </si>
  <si>
    <t>Chromium</t>
  </si>
  <si>
    <t>Cr</t>
  </si>
  <si>
    <t>Mangan</t>
  </si>
  <si>
    <t>Manganese</t>
  </si>
  <si>
    <t>Mn</t>
  </si>
  <si>
    <t>Eisen</t>
  </si>
  <si>
    <t>Iron</t>
  </si>
  <si>
    <t>Fe</t>
  </si>
  <si>
    <t>Kobalt</t>
  </si>
  <si>
    <t>Cobalt</t>
  </si>
  <si>
    <t>Co</t>
  </si>
  <si>
    <t>Nickel</t>
  </si>
  <si>
    <t>Ni</t>
  </si>
  <si>
    <t>Kupfer</t>
  </si>
  <si>
    <t>Copper</t>
  </si>
  <si>
    <t>Cu</t>
  </si>
  <si>
    <t>Zink</t>
  </si>
  <si>
    <t>Zinc</t>
  </si>
  <si>
    <t>Zn</t>
  </si>
  <si>
    <t>Gallium</t>
  </si>
  <si>
    <t>Ga</t>
  </si>
  <si>
    <t>Germanium</t>
  </si>
  <si>
    <t>Ge</t>
  </si>
  <si>
    <t>Arsen</t>
  </si>
  <si>
    <t>Arsenic</t>
  </si>
  <si>
    <t>As</t>
  </si>
  <si>
    <t>Selen</t>
  </si>
  <si>
    <t>Selenium</t>
  </si>
  <si>
    <t>Se</t>
  </si>
  <si>
    <t>Brom</t>
  </si>
  <si>
    <t>Bromine</t>
  </si>
  <si>
    <t>Br</t>
  </si>
  <si>
    <t>Krypton</t>
  </si>
  <si>
    <t>Kr</t>
  </si>
  <si>
    <t>Rubidium</t>
  </si>
  <si>
    <t>Rb</t>
  </si>
  <si>
    <t>Strontium</t>
  </si>
  <si>
    <t>Sr</t>
  </si>
  <si>
    <t>Yttrium</t>
  </si>
  <si>
    <t>Y</t>
  </si>
  <si>
    <t>Zirkon(ium)</t>
  </si>
  <si>
    <t>Zirconium</t>
  </si>
  <si>
    <t>Zr</t>
  </si>
  <si>
    <t>Niob</t>
  </si>
  <si>
    <t>Niobium</t>
  </si>
  <si>
    <t>Nb</t>
  </si>
  <si>
    <t>Molybdän</t>
  </si>
  <si>
    <t>Molybdenum</t>
  </si>
  <si>
    <t>Mo</t>
  </si>
  <si>
    <t>Technetium</t>
  </si>
  <si>
    <t>Tc</t>
  </si>
  <si>
    <t>Ruthenium</t>
  </si>
  <si>
    <t>Rhodium</t>
  </si>
  <si>
    <t>Rh</t>
  </si>
  <si>
    <t>Palladium</t>
  </si>
  <si>
    <t>Pd</t>
  </si>
  <si>
    <t>Silber</t>
  </si>
  <si>
    <t>Silver</t>
  </si>
  <si>
    <t>Ag</t>
  </si>
  <si>
    <t>Cadmium</t>
  </si>
  <si>
    <t>Cd</t>
  </si>
  <si>
    <t>Indium</t>
  </si>
  <si>
    <t>In</t>
  </si>
  <si>
    <t>Zinn</t>
  </si>
  <si>
    <t>Tin</t>
  </si>
  <si>
    <t>Sn</t>
  </si>
  <si>
    <t>Antimon</t>
  </si>
  <si>
    <t>Antimony</t>
  </si>
  <si>
    <t>Sb</t>
  </si>
  <si>
    <t>Tellur</t>
  </si>
  <si>
    <t>Tellurium</t>
  </si>
  <si>
    <t>Te</t>
  </si>
  <si>
    <t>Jod(Iod)</t>
  </si>
  <si>
    <t>Iodine</t>
  </si>
  <si>
    <t>I</t>
  </si>
  <si>
    <t>Xenon</t>
  </si>
  <si>
    <t>Xe</t>
  </si>
  <si>
    <t>Cäsium</t>
  </si>
  <si>
    <t>Cs</t>
  </si>
  <si>
    <t>Barium</t>
  </si>
  <si>
    <t>Ba</t>
  </si>
  <si>
    <t>Lanthan</t>
  </si>
  <si>
    <t>Lanthanium</t>
  </si>
  <si>
    <t>La</t>
  </si>
  <si>
    <t>Cer</t>
  </si>
  <si>
    <t>Cerium</t>
  </si>
  <si>
    <t>Ce</t>
  </si>
  <si>
    <t>Praseodym</t>
  </si>
  <si>
    <t>Praseodymium</t>
  </si>
  <si>
    <t>Pr</t>
  </si>
  <si>
    <t>Neodym</t>
  </si>
  <si>
    <t>Neodymium</t>
  </si>
  <si>
    <t>Nd</t>
  </si>
  <si>
    <t>Promethium</t>
  </si>
  <si>
    <t>Pm</t>
  </si>
  <si>
    <t>Samarium</t>
  </si>
  <si>
    <t>Sm</t>
  </si>
  <si>
    <t>Europium</t>
  </si>
  <si>
    <t>Eu</t>
  </si>
  <si>
    <t>Gadolinium</t>
  </si>
  <si>
    <t>Gd</t>
  </si>
  <si>
    <t>Terbium</t>
  </si>
  <si>
    <t>Tb</t>
  </si>
  <si>
    <t>Dysprosium</t>
  </si>
  <si>
    <t>Dy</t>
  </si>
  <si>
    <t>Holmium</t>
  </si>
  <si>
    <t>Ho</t>
  </si>
  <si>
    <t>Erbium</t>
  </si>
  <si>
    <t>Er</t>
  </si>
  <si>
    <t>Thulium</t>
  </si>
  <si>
    <t>Tm</t>
  </si>
  <si>
    <t>Ytterbium</t>
  </si>
  <si>
    <t>Yb</t>
  </si>
  <si>
    <t>Lutetium</t>
  </si>
  <si>
    <t>Lu</t>
  </si>
  <si>
    <t>Hafnium</t>
  </si>
  <si>
    <t>Hf</t>
  </si>
  <si>
    <t>Tantal</t>
  </si>
  <si>
    <t>Tantalum</t>
  </si>
  <si>
    <t>Ta</t>
  </si>
  <si>
    <t>Wolfram</t>
  </si>
  <si>
    <t>Tungsten</t>
  </si>
  <si>
    <t>W</t>
  </si>
  <si>
    <t>Rhenium</t>
  </si>
  <si>
    <t>Re</t>
  </si>
  <si>
    <t>Osmium</t>
  </si>
  <si>
    <t>Iridium</t>
  </si>
  <si>
    <t>Ir</t>
  </si>
  <si>
    <t>Platin</t>
  </si>
  <si>
    <t>Platinum</t>
  </si>
  <si>
    <t>Pt</t>
  </si>
  <si>
    <t>Gold</t>
  </si>
  <si>
    <t>Au</t>
  </si>
  <si>
    <t>Quecksilber</t>
  </si>
  <si>
    <t>Mercury</t>
  </si>
  <si>
    <t>Hg</t>
  </si>
  <si>
    <t>Thallium</t>
  </si>
  <si>
    <t>Tl</t>
  </si>
  <si>
    <t>Blei</t>
  </si>
  <si>
    <t>Lead</t>
  </si>
  <si>
    <t>Pb</t>
  </si>
  <si>
    <t>Bismut</t>
  </si>
  <si>
    <t>Bismuth</t>
  </si>
  <si>
    <t>Bi</t>
  </si>
  <si>
    <t>Polonium</t>
  </si>
  <si>
    <t>Po</t>
  </si>
  <si>
    <t>Astat(in)</t>
  </si>
  <si>
    <t>Astatine</t>
  </si>
  <si>
    <t>At</t>
  </si>
  <si>
    <t>Radon</t>
  </si>
  <si>
    <t>Rn</t>
  </si>
  <si>
    <t>Francium</t>
  </si>
  <si>
    <t>Fr</t>
  </si>
  <si>
    <t>Radium</t>
  </si>
  <si>
    <t>Ra</t>
  </si>
  <si>
    <t>Actinium</t>
  </si>
  <si>
    <t>Ac</t>
  </si>
  <si>
    <t>Thorium</t>
  </si>
  <si>
    <t>Th</t>
  </si>
  <si>
    <t>Protactinium</t>
  </si>
  <si>
    <t>Pa</t>
  </si>
  <si>
    <t>Uran</t>
  </si>
  <si>
    <t>Uranium</t>
  </si>
  <si>
    <t>U</t>
  </si>
  <si>
    <t>Neptunium</t>
  </si>
  <si>
    <t>Np</t>
  </si>
  <si>
    <t>Plutonium</t>
  </si>
  <si>
    <t>Pu</t>
  </si>
  <si>
    <t>Americium</t>
  </si>
  <si>
    <t>Am</t>
  </si>
  <si>
    <t>Curium</t>
  </si>
  <si>
    <t>Cm</t>
  </si>
  <si>
    <t>Berkelium</t>
  </si>
  <si>
    <t>Bk</t>
  </si>
  <si>
    <t>Californium</t>
  </si>
  <si>
    <t>Cf</t>
  </si>
  <si>
    <t>Einsteinium</t>
  </si>
  <si>
    <t>Es</t>
  </si>
  <si>
    <t>Fermium</t>
  </si>
  <si>
    <t>Fm</t>
  </si>
  <si>
    <t>Mendelevium</t>
  </si>
  <si>
    <t>Mv</t>
  </si>
  <si>
    <t>Nobelium</t>
  </si>
  <si>
    <t>No</t>
  </si>
  <si>
    <t>Lawrentium</t>
  </si>
  <si>
    <t>Lr</t>
  </si>
  <si>
    <t>Rutherfordium</t>
  </si>
  <si>
    <t>Rf</t>
  </si>
  <si>
    <t>Dubnium</t>
  </si>
  <si>
    <t>Dupnium</t>
  </si>
  <si>
    <t>Db</t>
  </si>
  <si>
    <t>Seaborgium</t>
  </si>
  <si>
    <t>Sg</t>
  </si>
  <si>
    <t>Bohrium</t>
  </si>
  <si>
    <t>Bh</t>
  </si>
  <si>
    <t>Hassium</t>
  </si>
  <si>
    <t>Hs</t>
  </si>
  <si>
    <t>Meitnerium</t>
  </si>
  <si>
    <t>Mt</t>
  </si>
  <si>
    <t>Eka-Platin</t>
  </si>
  <si>
    <t>Unnunilium</t>
  </si>
  <si>
    <t>Uun</t>
  </si>
  <si>
    <t>Eka-Gold</t>
  </si>
  <si>
    <t>Unununium</t>
  </si>
  <si>
    <t>Uuu</t>
  </si>
  <si>
    <t>Eka-Quecksilber</t>
  </si>
  <si>
    <t>Ununbium</t>
  </si>
  <si>
    <t>Uub</t>
  </si>
  <si>
    <t>Uut</t>
  </si>
  <si>
    <t>Ununquadium</t>
  </si>
  <si>
    <t>Uuq</t>
  </si>
  <si>
    <t>Uup</t>
  </si>
  <si>
    <t>Ununhexium</t>
  </si>
  <si>
    <t>Uuh</t>
  </si>
  <si>
    <t>Uus</t>
  </si>
  <si>
    <t>Ununoctium</t>
  </si>
  <si>
    <t>Uuo</t>
  </si>
  <si>
    <t>molare Masse</t>
  </si>
  <si>
    <t>Anzahl</t>
  </si>
  <si>
    <t>Wägebereich [mg]</t>
  </si>
  <si>
    <t>Tara (Tiegel) [mg]</t>
  </si>
  <si>
    <t>Bruttomasse [mg]</t>
  </si>
  <si>
    <t>Molmassen, Maske</t>
  </si>
  <si>
    <t>Molmassen * Anzahl</t>
  </si>
  <si>
    <t>molare Masse, Molekül</t>
  </si>
  <si>
    <t>M (Element)</t>
  </si>
  <si>
    <r>
      <t>M</t>
    </r>
    <r>
      <rPr>
        <vertAlign val="subscript"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 xml:space="preserve"> [Element]</t>
    </r>
  </si>
  <si>
    <t>Hinweis, Einwaage</t>
  </si>
  <si>
    <t>Einwaage zu hoch</t>
  </si>
  <si>
    <t>Einwaage zu niedrig</t>
  </si>
  <si>
    <t>cmr</t>
  </si>
  <si>
    <t>brennbar</t>
  </si>
  <si>
    <t>zur Elementaranlyse</t>
  </si>
  <si>
    <t>EXT</t>
  </si>
  <si>
    <t>Standort</t>
  </si>
  <si>
    <t>Fakultät</t>
  </si>
  <si>
    <t>Auftragsstelle</t>
  </si>
  <si>
    <t>Zusatzbemerkung</t>
  </si>
  <si>
    <t>Elementsymbol eintragen oder per Dropdown-Menü auswählen</t>
  </si>
  <si>
    <t>inert</t>
  </si>
  <si>
    <t>Taramasse (Tiegel)</t>
  </si>
  <si>
    <t>Bruttomasse</t>
  </si>
  <si>
    <t>Nettomasse</t>
  </si>
  <si>
    <t>Wägebereich</t>
  </si>
  <si>
    <t>Einträge auf Formular vor abschicken kontrollieren!!</t>
  </si>
  <si>
    <t>Variable Angabe</t>
  </si>
  <si>
    <t>Probe</t>
  </si>
  <si>
    <t>Name des Auftraggebers</t>
  </si>
  <si>
    <t>Mail-Adresse des Auftraggebers</t>
  </si>
  <si>
    <t>Telefonnummer des Auftraggebers</t>
  </si>
  <si>
    <t>Falls notwendig anzugeben</t>
  </si>
  <si>
    <t>Einzuhaltender Wägebereich für valide Messergebnisse</t>
  </si>
  <si>
    <t>Taramasse des Tiegels, wie auf Schnappi notiert</t>
  </si>
  <si>
    <t>Masse Tiegel + Probe, wie eingewogen</t>
  </si>
  <si>
    <r>
      <t xml:space="preserve">Lehrstuhl des Auftraggebers per Dopdown auswählen. </t>
    </r>
    <r>
      <rPr>
        <b/>
        <sz val="11"/>
        <color theme="1"/>
        <rFont val="Calibri"/>
        <family val="2"/>
        <scheme val="minor"/>
      </rPr>
      <t>Fakultätsfremde und Externe Auftraggeber bitte Zusatzfelder beachten</t>
    </r>
  </si>
  <si>
    <t>Alle markierten Felder sind auszufüllen</t>
  </si>
  <si>
    <t>ausfüllen, sofern benötigt</t>
  </si>
  <si>
    <t>Lagerbedingungen/
Zusatzbemerkung</t>
  </si>
  <si>
    <t>Vom Messpersonal auszufüllen</t>
  </si>
  <si>
    <r>
      <t xml:space="preserve">Gefährdungen per Dropdown wählen - </t>
    </r>
    <r>
      <rPr>
        <b/>
        <sz val="14"/>
        <color theme="1"/>
        <rFont val="Calibri"/>
        <family val="2"/>
        <scheme val="minor"/>
      </rPr>
      <t>Sofern unbekannt, immer 'cmr' und 'giftig' auswählen</t>
    </r>
  </si>
  <si>
    <t>Hinweise zur Probe/Durchführung/Erfordernis von Rohdaten</t>
  </si>
  <si>
    <t>Bruttomasse (Probe + Tiegel)</t>
  </si>
  <si>
    <t>Zwischenergebnis</t>
  </si>
  <si>
    <t>% Os</t>
  </si>
  <si>
    <t>% Ru</t>
  </si>
  <si>
    <t>% S</t>
  </si>
  <si>
    <t>% N</t>
  </si>
  <si>
    <t>% H</t>
  </si>
  <si>
    <t>% C</t>
  </si>
  <si>
    <t>Molmasse</t>
  </si>
  <si>
    <t>Summenformel Eingabe</t>
  </si>
  <si>
    <t>Zirkonium</t>
  </si>
  <si>
    <t>Tritium</t>
  </si>
  <si>
    <t>T</t>
  </si>
  <si>
    <t>Silizium</t>
  </si>
  <si>
    <t>Röntgenium</t>
  </si>
  <si>
    <t>Rg</t>
  </si>
  <si>
    <t>Nobium</t>
  </si>
  <si>
    <t>nach zehnter Klammer</t>
  </si>
  <si>
    <t>zahlenwert hinter Klammer</t>
  </si>
  <si>
    <t>rechts von zehnter klammer</t>
  </si>
  <si>
    <t>inhalt zehnte klammer</t>
  </si>
  <si>
    <t>zehnte</t>
  </si>
  <si>
    <t>Md</t>
  </si>
  <si>
    <t>rechs von zehnter klammer</t>
  </si>
  <si>
    <t>links von zehnter klammer</t>
  </si>
  <si>
    <t>Lawrencium</t>
  </si>
  <si>
    <t>nach neunter Klammer</t>
  </si>
  <si>
    <t>rechts von neunter klammer</t>
  </si>
  <si>
    <t>inhalt neunte klammer</t>
  </si>
  <si>
    <t>neunte</t>
  </si>
  <si>
    <t>rechs von neunter klammer</t>
  </si>
  <si>
    <t>links von neunter klammer</t>
  </si>
  <si>
    <t>nach achter Klammer</t>
  </si>
  <si>
    <t>Jod</t>
  </si>
  <si>
    <t>rechts von achter klammer</t>
  </si>
  <si>
    <t>inhalt achte klammer</t>
  </si>
  <si>
    <t>achte</t>
  </si>
  <si>
    <t>rechs von achter klammer</t>
  </si>
  <si>
    <t>links von achter klammer</t>
  </si>
  <si>
    <t>nach siebter Klammer</t>
  </si>
  <si>
    <t>rechts von siebter klammer</t>
  </si>
  <si>
    <t>inhalt siebte klammer</t>
  </si>
  <si>
    <t>siebte</t>
  </si>
  <si>
    <t>Franzium</t>
  </si>
  <si>
    <t>rechs von siebter klammer</t>
  </si>
  <si>
    <t>links von siebter klammer</t>
  </si>
  <si>
    <t>nach sechster Klammer</t>
  </si>
  <si>
    <t>rechts von sechster klammer</t>
  </si>
  <si>
    <t>inhalt sechste klammer</t>
  </si>
  <si>
    <t>sechste</t>
  </si>
  <si>
    <t>rechs von sechster klammer</t>
  </si>
  <si>
    <t>links von sechster klammer</t>
  </si>
  <si>
    <t>nach fünfter Klammer</t>
  </si>
  <si>
    <t>Deuterium</t>
  </si>
  <si>
    <t>D</t>
  </si>
  <si>
    <t>rechts von fünfter klammer</t>
  </si>
  <si>
    <t>inhalt fünfte klammer</t>
  </si>
  <si>
    <t>fünfte</t>
  </si>
  <si>
    <t>rechs von fünfter klammer</t>
  </si>
  <si>
    <t>links von fünfter klammer</t>
  </si>
  <si>
    <t>nach vierter Klammer</t>
  </si>
  <si>
    <t>Kalifornium</t>
  </si>
  <si>
    <t>rechts von vierter klammer</t>
  </si>
  <si>
    <t>inhalt vierte klammer</t>
  </si>
  <si>
    <t>vierte</t>
  </si>
  <si>
    <t>Kadmium</t>
  </si>
  <si>
    <t>rechs von vierter klammer</t>
  </si>
  <si>
    <t>Kalzium</t>
  </si>
  <si>
    <t>links von vierter klammer</t>
  </si>
  <si>
    <t>nach dritter Klammer</t>
  </si>
  <si>
    <t>Wismut</t>
  </si>
  <si>
    <t>rechts von dritter klammer</t>
  </si>
  <si>
    <t>inhalt dritte klammer</t>
  </si>
  <si>
    <t>dritte</t>
  </si>
  <si>
    <t>rechs von dritter klammer</t>
  </si>
  <si>
    <t>links von dritter klammer</t>
  </si>
  <si>
    <t>nach zweiter Klammer</t>
  </si>
  <si>
    <t>Astat</t>
  </si>
  <si>
    <t>rechts von zweiter klammer</t>
  </si>
  <si>
    <t>inhalt zweite klammer</t>
  </si>
  <si>
    <t>zweite</t>
  </si>
  <si>
    <t>rechs von zweiter klammer</t>
  </si>
  <si>
    <t>Amerikium</t>
  </si>
  <si>
    <t>links von zweiter klammer</t>
  </si>
  <si>
    <t>Aluminum</t>
  </si>
  <si>
    <t>nach erster Klammer</t>
  </si>
  <si>
    <t>)</t>
  </si>
  <si>
    <t>(</t>
  </si>
  <si>
    <t>Aktinium</t>
  </si>
  <si>
    <t>rechts von erster Klammerzu:</t>
  </si>
  <si>
    <t>97-122</t>
  </si>
  <si>
    <t>low</t>
  </si>
  <si>
    <t>inhalt erste Klammer</t>
  </si>
  <si>
    <t>65-90</t>
  </si>
  <si>
    <t>capital</t>
  </si>
  <si>
    <t>rechts von erster Klammer:</t>
  </si>
  <si>
    <t>48-57</t>
  </si>
  <si>
    <t>num</t>
  </si>
  <si>
    <t>Gehalt</t>
  </si>
  <si>
    <t>Masse</t>
  </si>
  <si>
    <t>OZ</t>
  </si>
  <si>
    <t>Symbol</t>
  </si>
  <si>
    <t>Sum formula</t>
  </si>
  <si>
    <t>links von erster klammer:</t>
  </si>
  <si>
    <t>o</t>
  </si>
  <si>
    <t>% F</t>
  </si>
  <si>
    <t>Schreibweise: Elemente/Formel angeben, Anzahl ohne Leerzeichen anschließen z.B. CH3CH2OH , C4H9O, oder (CH4)4</t>
  </si>
  <si>
    <t>Pflichteingabe</t>
  </si>
  <si>
    <t>Art der Bestimmung</t>
  </si>
  <si>
    <t>Einfachbestimmung</t>
  </si>
  <si>
    <t>Doppelbestimmung</t>
  </si>
  <si>
    <t>Probenmassen</t>
  </si>
  <si>
    <t>Nettomasse [mg]</t>
  </si>
  <si>
    <t>Name, Wägebereich</t>
  </si>
  <si>
    <r>
      <t>m</t>
    </r>
    <r>
      <rPr>
        <vertAlign val="subscript"/>
        <sz val="11"/>
        <color theme="1"/>
        <rFont val="Calibri"/>
        <family val="2"/>
        <scheme val="minor"/>
      </rPr>
      <t>min</t>
    </r>
    <r>
      <rPr>
        <sz val="11"/>
        <color theme="1"/>
        <rFont val="Calibri"/>
        <family val="2"/>
        <scheme val="minor"/>
      </rPr>
      <t>(N)</t>
    </r>
  </si>
  <si>
    <r>
      <t>m</t>
    </r>
    <r>
      <rPr>
        <vertAlign val="subscript"/>
        <sz val="11"/>
        <color theme="1"/>
        <rFont val="Calibri"/>
        <family val="2"/>
        <scheme val="minor"/>
      </rPr>
      <t>max</t>
    </r>
    <r>
      <rPr>
        <sz val="11"/>
        <color theme="1"/>
        <rFont val="Calibri"/>
        <family val="2"/>
        <scheme val="minor"/>
      </rPr>
      <t>(N)</t>
    </r>
  </si>
  <si>
    <r>
      <t>m</t>
    </r>
    <r>
      <rPr>
        <vertAlign val="subscript"/>
        <sz val="11"/>
        <color theme="1"/>
        <rFont val="Calibri"/>
        <family val="2"/>
        <scheme val="minor"/>
      </rPr>
      <t>min</t>
    </r>
    <r>
      <rPr>
        <sz val="11"/>
        <color theme="1"/>
        <rFont val="Calibri"/>
        <family val="2"/>
        <scheme val="minor"/>
      </rPr>
      <t>(C)</t>
    </r>
  </si>
  <si>
    <r>
      <t>m</t>
    </r>
    <r>
      <rPr>
        <vertAlign val="subscript"/>
        <sz val="11"/>
        <color theme="1"/>
        <rFont val="Calibri"/>
        <family val="2"/>
        <scheme val="minor"/>
      </rPr>
      <t>max</t>
    </r>
    <r>
      <rPr>
        <sz val="11"/>
        <color theme="1"/>
        <rFont val="Calibri"/>
        <family val="2"/>
        <scheme val="minor"/>
      </rPr>
      <t>(C)</t>
    </r>
  </si>
  <si>
    <r>
      <t>m</t>
    </r>
    <r>
      <rPr>
        <vertAlign val="subscript"/>
        <sz val="11"/>
        <color theme="1"/>
        <rFont val="Calibri"/>
        <family val="2"/>
        <scheme val="minor"/>
      </rPr>
      <t>min</t>
    </r>
    <r>
      <rPr>
        <sz val="11"/>
        <color theme="1"/>
        <rFont val="Calibri"/>
        <family val="2"/>
        <scheme val="minor"/>
      </rPr>
      <t>(H)</t>
    </r>
  </si>
  <si>
    <r>
      <t>m</t>
    </r>
    <r>
      <rPr>
        <vertAlign val="subscript"/>
        <sz val="11"/>
        <color theme="1"/>
        <rFont val="Calibri"/>
        <family val="2"/>
        <scheme val="minor"/>
      </rPr>
      <t>max</t>
    </r>
    <r>
      <rPr>
        <sz val="11"/>
        <color theme="1"/>
        <rFont val="Calibri"/>
        <family val="2"/>
        <scheme val="minor"/>
      </rPr>
      <t>(H)</t>
    </r>
  </si>
  <si>
    <r>
      <t>m</t>
    </r>
    <r>
      <rPr>
        <vertAlign val="subscript"/>
        <sz val="11"/>
        <color theme="1"/>
        <rFont val="Calibri"/>
        <family val="2"/>
        <scheme val="minor"/>
      </rPr>
      <t>min</t>
    </r>
    <r>
      <rPr>
        <sz val="11"/>
        <color theme="1"/>
        <rFont val="Calibri"/>
        <family val="2"/>
        <scheme val="minor"/>
      </rPr>
      <t>(S)</t>
    </r>
  </si>
  <si>
    <r>
      <t>m</t>
    </r>
    <r>
      <rPr>
        <vertAlign val="subscript"/>
        <sz val="11"/>
        <color theme="1"/>
        <rFont val="Calibri"/>
        <family val="2"/>
        <scheme val="minor"/>
      </rPr>
      <t>max</t>
    </r>
    <r>
      <rPr>
        <sz val="11"/>
        <color theme="1"/>
        <rFont val="Calibri"/>
        <family val="2"/>
        <scheme val="minor"/>
      </rPr>
      <t>(S)</t>
    </r>
  </si>
  <si>
    <t>Wägebereich / [mg]</t>
  </si>
  <si>
    <t>Massenanteil</t>
  </si>
  <si>
    <t>min</t>
  </si>
  <si>
    <t>max</t>
  </si>
  <si>
    <t>uG</t>
  </si>
  <si>
    <t>oG</t>
  </si>
  <si>
    <t>Dateiname = Probenchiffre</t>
  </si>
  <si>
    <t>Für jede Messung ist ein eigener Auftrag einzureichen!</t>
  </si>
  <si>
    <t>SCN</t>
  </si>
  <si>
    <t>PLU</t>
  </si>
  <si>
    <t>RSH</t>
  </si>
  <si>
    <t>SEI</t>
  </si>
  <si>
    <t>WOL</t>
  </si>
  <si>
    <t>CON</t>
  </si>
  <si>
    <t>TSU</t>
  </si>
  <si>
    <t>Schuhmann (ANC)</t>
  </si>
  <si>
    <t>Plumeré (ANC)</t>
  </si>
  <si>
    <t>Rosenhahn (ANC)</t>
  </si>
  <si>
    <t>Seisel (ANC)</t>
  </si>
  <si>
    <t>Wolters (ANC)</t>
  </si>
  <si>
    <t>Conzuelp (ANC)</t>
  </si>
  <si>
    <t>Tschulik (ANC-II)</t>
  </si>
  <si>
    <t>Neumann (AC-I)</t>
  </si>
  <si>
    <t>NEU</t>
  </si>
  <si>
    <t>Schmid (AC-II)</t>
  </si>
  <si>
    <t>SCD</t>
  </si>
  <si>
    <t>Hollmann (BC-I)</t>
  </si>
  <si>
    <t>HOL</t>
  </si>
  <si>
    <t>Günther-Pomorski (BC-II)</t>
  </si>
  <si>
    <t>POM</t>
  </si>
  <si>
    <t>Heumann (BC-II)</t>
  </si>
  <si>
    <t>HEU</t>
  </si>
  <si>
    <t>Dietzel-Meyer (BC-II)</t>
  </si>
  <si>
    <t>MEY</t>
  </si>
  <si>
    <t>Müller (BC-II)</t>
  </si>
  <si>
    <t>MÜL</t>
  </si>
  <si>
    <t>Stoll</t>
  </si>
  <si>
    <t>STO</t>
  </si>
  <si>
    <t>Schulz (OC-I)</t>
  </si>
  <si>
    <t>SLZ</t>
  </si>
  <si>
    <t>Morgenstern (PC-I)</t>
  </si>
  <si>
    <t>MGS</t>
  </si>
  <si>
    <t>HMN</t>
  </si>
  <si>
    <t>Herrmann (PC-I)</t>
  </si>
  <si>
    <t>Havenith-Newen (PC-II)</t>
  </si>
  <si>
    <t>NEW</t>
  </si>
  <si>
    <t>Petersen (PC-II)</t>
  </si>
  <si>
    <t>PET</t>
  </si>
  <si>
    <t>Kruss (PC-II)</t>
  </si>
  <si>
    <t>KRU</t>
  </si>
  <si>
    <t>min, echt</t>
  </si>
  <si>
    <t>max, echt</t>
  </si>
  <si>
    <t>Extern</t>
  </si>
  <si>
    <t>Standortfremd</t>
  </si>
  <si>
    <t>SOF</t>
  </si>
  <si>
    <t>Infoseite - Eintragungen werden auf Tabellenblatt "Eingabemaske" vorgenommen</t>
  </si>
  <si>
    <t>Mehrfachbestimmung</t>
  </si>
  <si>
    <t>Zur Selbstkontrolle, sofern selbst eingewogen wird</t>
  </si>
  <si>
    <r>
      <t>Verwendete Probenbezeichnung (</t>
    </r>
    <r>
      <rPr>
        <b/>
        <sz val="11"/>
        <color theme="1"/>
        <rFont val="Calibri"/>
        <family val="2"/>
        <scheme val="minor"/>
      </rPr>
      <t>Proben-Chiffre + lfd. Nr</t>
    </r>
    <r>
      <rPr>
        <sz val="11"/>
        <color theme="1"/>
        <rFont val="Calibri"/>
        <family val="2"/>
        <scheme val="minor"/>
      </rPr>
      <t xml:space="preserve">., z.B. </t>
    </r>
    <r>
      <rPr>
        <b/>
        <sz val="11"/>
        <color theme="1"/>
        <rFont val="Calibri"/>
        <family val="2"/>
        <scheme val="minor"/>
      </rPr>
      <t>FT-123-</t>
    </r>
    <r>
      <rPr>
        <b/>
        <sz val="11"/>
        <color rgb="FFFF0000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))</t>
    </r>
  </si>
  <si>
    <t>n+1</t>
  </si>
  <si>
    <t>Anzahl Proben f. Best.</t>
  </si>
  <si>
    <t>zwei</t>
  </si>
  <si>
    <t>drei</t>
  </si>
  <si>
    <r>
      <t xml:space="preserve">Zu jeder Bestimmungsart wird </t>
    </r>
    <r>
      <rPr>
        <b/>
        <sz val="11"/>
        <color theme="1"/>
        <rFont val="Calibri"/>
        <family val="2"/>
        <scheme val="minor"/>
      </rPr>
      <t>ein Auftrag (und ggf. eine Probe) mehr</t>
    </r>
    <r>
      <rPr>
        <sz val="11"/>
        <color theme="1"/>
        <rFont val="Calibri"/>
        <family val="2"/>
        <scheme val="minor"/>
      </rPr>
      <t xml:space="preserve"> abgegeben als erforderlich wäre.</t>
    </r>
  </si>
  <si>
    <t>Auftrag, Elementaranalyse, V1R5, 08.03.2022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</si>
</sst>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40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rgb="FF0E4479"/>
      <name val="Arial"/>
      <family val="2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rgb="FF3F3F76"/>
      <name val="Calibri"/>
      <family val="2"/>
      <scheme val="minor"/>
    </font>
    <font>
      <b/>
      <sz val="16"/>
      <color rgb="FFFA7D00"/>
      <name val="Calibri"/>
      <family val="2"/>
      <scheme val="minor"/>
    </font>
    <font>
      <sz val="18"/>
      <color theme="1"/>
      <name val="Garamond"/>
      <family val="1"/>
    </font>
    <font>
      <sz val="16"/>
      <color theme="1"/>
      <name val="Garamond"/>
      <family val="1"/>
    </font>
    <font>
      <sz val="20"/>
      <color theme="1"/>
      <name val="Garamond"/>
      <family val="1"/>
    </font>
    <font>
      <sz val="24"/>
      <name val="Calibri"/>
      <family val="2"/>
      <scheme val="minor"/>
    </font>
    <font>
      <b/>
      <u/>
      <sz val="17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6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8"/>
      <color rgb="FF3F3F76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6"/>
      <color theme="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6B6CE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3560"/>
        <bgColor indexed="64"/>
      </patternFill>
    </fill>
  </fills>
  <borders count="5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7F7F7F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7F7F7F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1" applyNumberFormat="0" applyAlignment="0" applyProtection="0"/>
    <xf numFmtId="0" fontId="11" fillId="0" borderId="0" applyNumberFormat="0" applyFill="0" applyBorder="0" applyAlignment="0" applyProtection="0"/>
    <xf numFmtId="0" fontId="19" fillId="3" borderId="1" applyNumberFormat="0" applyAlignment="0" applyProtection="0"/>
  </cellStyleXfs>
  <cellXfs count="289">
    <xf numFmtId="0" fontId="0" fillId="0" borderId="0" xfId="0"/>
    <xf numFmtId="0" fontId="0" fillId="0" borderId="0" xfId="0" applyBorder="1"/>
    <xf numFmtId="0" fontId="0" fillId="0" borderId="7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5" xfId="0" applyFill="1" applyBorder="1"/>
    <xf numFmtId="0" fontId="0" fillId="0" borderId="12" xfId="0" applyFill="1" applyBorder="1"/>
    <xf numFmtId="0" fontId="6" fillId="0" borderId="10" xfId="0" applyFont="1" applyFill="1" applyBorder="1" applyAlignment="1">
      <alignment horizontal="center"/>
    </xf>
    <xf numFmtId="0" fontId="6" fillId="0" borderId="16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13" fillId="0" borderId="4" xfId="0" applyFont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14" fillId="0" borderId="4" xfId="0" applyFont="1" applyBorder="1" applyAlignment="1">
      <alignment vertical="center"/>
    </xf>
    <xf numFmtId="0" fontId="14" fillId="0" borderId="2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164" fontId="0" fillId="0" borderId="0" xfId="0" applyNumberFormat="1" applyFill="1" applyBorder="1"/>
    <xf numFmtId="2" fontId="0" fillId="0" borderId="0" xfId="0" applyNumberFormat="1" applyFill="1" applyBorder="1"/>
    <xf numFmtId="0" fontId="6" fillId="0" borderId="25" xfId="0" applyFont="1" applyFill="1" applyBorder="1" applyAlignment="1">
      <alignment horizontal="center" vertical="center"/>
    </xf>
    <xf numFmtId="2" fontId="4" fillId="0" borderId="17" xfId="0" applyNumberFormat="1" applyFont="1" applyFill="1" applyBorder="1" applyAlignment="1">
      <alignment horizontal="center" vertical="center"/>
    </xf>
    <xf numFmtId="0" fontId="0" fillId="0" borderId="27" xfId="0" applyFill="1" applyBorder="1" applyAlignment="1">
      <alignment horizontal="center"/>
    </xf>
    <xf numFmtId="0" fontId="4" fillId="0" borderId="18" xfId="0" applyFont="1" applyFill="1" applyBorder="1" applyAlignment="1">
      <alignment horizontal="center" vertical="center"/>
    </xf>
    <xf numFmtId="2" fontId="4" fillId="0" borderId="26" xfId="0" applyNumberFormat="1" applyFont="1" applyFill="1" applyBorder="1" applyAlignment="1">
      <alignment horizontal="center" vertical="center"/>
    </xf>
    <xf numFmtId="2" fontId="4" fillId="0" borderId="21" xfId="0" applyNumberFormat="1" applyFont="1" applyFill="1" applyBorder="1" applyAlignment="1">
      <alignment horizontal="center" vertical="center"/>
    </xf>
    <xf numFmtId="0" fontId="0" fillId="0" borderId="25" xfId="0" applyFill="1" applyBorder="1" applyAlignment="1">
      <alignment horizontal="center"/>
    </xf>
    <xf numFmtId="0" fontId="4" fillId="0" borderId="26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/>
    </xf>
    <xf numFmtId="164" fontId="3" fillId="0" borderId="11" xfId="0" applyNumberFormat="1" applyFont="1" applyFill="1" applyBorder="1" applyAlignment="1">
      <alignment horizontal="center" vertical="center"/>
    </xf>
    <xf numFmtId="164" fontId="3" fillId="0" borderId="13" xfId="0" applyNumberFormat="1" applyFont="1" applyFill="1" applyBorder="1" applyAlignment="1">
      <alignment horizontal="left" vertical="center" wrapText="1"/>
    </xf>
    <xf numFmtId="0" fontId="10" fillId="0" borderId="15" xfId="0" applyFont="1" applyFill="1" applyBorder="1" applyAlignment="1">
      <alignment horizontal="left"/>
    </xf>
    <xf numFmtId="0" fontId="0" fillId="0" borderId="6" xfId="0" applyBorder="1"/>
    <xf numFmtId="0" fontId="0" fillId="0" borderId="2" xfId="0" applyBorder="1"/>
    <xf numFmtId="0" fontId="0" fillId="0" borderId="19" xfId="0" applyBorder="1"/>
    <xf numFmtId="0" fontId="0" fillId="0" borderId="27" xfId="0" applyBorder="1"/>
    <xf numFmtId="0" fontId="0" fillId="0" borderId="15" xfId="0" applyBorder="1"/>
    <xf numFmtId="0" fontId="0" fillId="0" borderId="7" xfId="0" applyBorder="1"/>
    <xf numFmtId="0" fontId="0" fillId="0" borderId="8" xfId="0" applyBorder="1"/>
    <xf numFmtId="0" fontId="0" fillId="0" borderId="5" xfId="0" applyBorder="1"/>
    <xf numFmtId="0" fontId="0" fillId="0" borderId="10" xfId="0" applyBorder="1"/>
    <xf numFmtId="0" fontId="0" fillId="0" borderId="3" xfId="0" applyBorder="1"/>
    <xf numFmtId="0" fontId="0" fillId="0" borderId="28" xfId="0" applyBorder="1"/>
    <xf numFmtId="0" fontId="0" fillId="0" borderId="22" xfId="0" applyBorder="1"/>
    <xf numFmtId="0" fontId="0" fillId="0" borderId="4" xfId="0" applyBorder="1"/>
    <xf numFmtId="0" fontId="2" fillId="0" borderId="0" xfId="0" applyFont="1"/>
    <xf numFmtId="164" fontId="0" fillId="0" borderId="0" xfId="0" applyNumberFormat="1"/>
    <xf numFmtId="0" fontId="0" fillId="0" borderId="28" xfId="0" applyBorder="1" applyAlignment="1">
      <alignment horizontal="center"/>
    </xf>
    <xf numFmtId="0" fontId="19" fillId="3" borderId="27" xfId="3" applyBorder="1"/>
    <xf numFmtId="0" fontId="20" fillId="0" borderId="0" xfId="0" applyFont="1"/>
    <xf numFmtId="0" fontId="1" fillId="2" borderId="1" xfId="1" applyProtection="1">
      <protection locked="0"/>
    </xf>
    <xf numFmtId="49" fontId="1" fillId="2" borderId="1" xfId="1" applyNumberFormat="1" applyProtection="1">
      <protection locked="0"/>
    </xf>
    <xf numFmtId="0" fontId="11" fillId="2" borderId="1" xfId="2" applyFill="1" applyBorder="1" applyProtection="1"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1" fillId="2" borderId="9" xfId="1" applyBorder="1" applyAlignment="1" applyProtection="1">
      <alignment horizontal="center" vertical="center"/>
      <protection locked="0"/>
    </xf>
    <xf numFmtId="0" fontId="1" fillId="2" borderId="16" xfId="1" applyBorder="1" applyAlignment="1" applyProtection="1">
      <alignment horizontal="center" vertical="center"/>
      <protection locked="0"/>
    </xf>
    <xf numFmtId="0" fontId="1" fillId="2" borderId="20" xfId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0" borderId="28" xfId="0" applyBorder="1" applyAlignment="1" applyProtection="1">
      <alignment horizontal="center"/>
    </xf>
    <xf numFmtId="0" fontId="19" fillId="3" borderId="36" xfId="3" applyBorder="1" applyProtection="1"/>
    <xf numFmtId="0" fontId="0" fillId="0" borderId="0" xfId="0" applyProtection="1"/>
    <xf numFmtId="0" fontId="0" fillId="0" borderId="11" xfId="0" applyFill="1" applyBorder="1" applyAlignment="1">
      <alignment horizontal="center" vertical="center"/>
    </xf>
    <xf numFmtId="0" fontId="0" fillId="0" borderId="37" xfId="0" applyFill="1" applyBorder="1" applyAlignment="1">
      <alignment horizontal="center"/>
    </xf>
    <xf numFmtId="0" fontId="0" fillId="0" borderId="38" xfId="0" applyFill="1" applyBorder="1" applyAlignment="1">
      <alignment horizontal="center"/>
    </xf>
    <xf numFmtId="0" fontId="0" fillId="0" borderId="24" xfId="0" applyFill="1" applyBorder="1" applyAlignment="1">
      <alignment horizontal="center"/>
    </xf>
    <xf numFmtId="0" fontId="4" fillId="0" borderId="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/>
    </xf>
    <xf numFmtId="0" fontId="0" fillId="4" borderId="0" xfId="0" applyFill="1" applyBorder="1"/>
    <xf numFmtId="0" fontId="0" fillId="5" borderId="0" xfId="0" applyFill="1" applyBorder="1"/>
    <xf numFmtId="0" fontId="0" fillId="5" borderId="7" xfId="0" applyFill="1" applyBorder="1"/>
    <xf numFmtId="0" fontId="0" fillId="5" borderId="6" xfId="0" applyFill="1" applyBorder="1"/>
    <xf numFmtId="0" fontId="0" fillId="5" borderId="5" xfId="0" applyFill="1" applyBorder="1"/>
    <xf numFmtId="0" fontId="0" fillId="5" borderId="3" xfId="0" applyFill="1" applyBorder="1"/>
    <xf numFmtId="0" fontId="0" fillId="5" borderId="2" xfId="0" applyFill="1" applyBorder="1"/>
    <xf numFmtId="0" fontId="0" fillId="4" borderId="7" xfId="0" applyFill="1" applyBorder="1"/>
    <xf numFmtId="0" fontId="2" fillId="4" borderId="22" xfId="0" applyFont="1" applyFill="1" applyBorder="1"/>
    <xf numFmtId="0" fontId="0" fillId="4" borderId="22" xfId="0" applyFill="1" applyBorder="1"/>
    <xf numFmtId="0" fontId="3" fillId="5" borderId="22" xfId="0" applyFont="1" applyFill="1" applyBorder="1"/>
    <xf numFmtId="0" fontId="2" fillId="5" borderId="22" xfId="0" applyFont="1" applyFill="1" applyBorder="1"/>
    <xf numFmtId="0" fontId="0" fillId="5" borderId="22" xfId="0" applyFill="1" applyBorder="1"/>
    <xf numFmtId="0" fontId="2" fillId="5" borderId="4" xfId="0" applyFont="1" applyFill="1" applyBorder="1"/>
    <xf numFmtId="0" fontId="6" fillId="0" borderId="0" xfId="0" applyFont="1" applyFill="1" applyBorder="1" applyAlignment="1">
      <alignment vertical="center"/>
    </xf>
    <xf numFmtId="0" fontId="2" fillId="4" borderId="28" xfId="0" applyFont="1" applyFill="1" applyBorder="1"/>
    <xf numFmtId="0" fontId="6" fillId="0" borderId="0" xfId="0" applyFont="1" applyFill="1" applyBorder="1" applyAlignment="1">
      <alignment horizontal="center" vertical="center"/>
    </xf>
    <xf numFmtId="0" fontId="22" fillId="0" borderId="0" xfId="0" applyFont="1"/>
    <xf numFmtId="0" fontId="23" fillId="0" borderId="0" xfId="0" applyFont="1"/>
    <xf numFmtId="0" fontId="23" fillId="0" borderId="0" xfId="0" applyFont="1" applyBorder="1"/>
    <xf numFmtId="0" fontId="2" fillId="5" borderId="28" xfId="0" applyFont="1" applyFill="1" applyBorder="1"/>
    <xf numFmtId="0" fontId="0" fillId="0" borderId="0" xfId="0" applyFill="1" applyBorder="1" applyAlignment="1">
      <alignment horizontal="center"/>
    </xf>
    <xf numFmtId="2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48" xfId="0" applyFill="1" applyBorder="1" applyAlignment="1">
      <alignment horizontal="center"/>
    </xf>
    <xf numFmtId="0" fontId="0" fillId="0" borderId="49" xfId="0" applyFill="1" applyBorder="1" applyAlignment="1">
      <alignment horizontal="center"/>
    </xf>
    <xf numFmtId="0" fontId="0" fillId="0" borderId="50" xfId="0" applyFill="1" applyBorder="1" applyAlignment="1">
      <alignment horizontal="center"/>
    </xf>
    <xf numFmtId="0" fontId="0" fillId="0" borderId="37" xfId="0" applyFill="1" applyBorder="1"/>
    <xf numFmtId="0" fontId="0" fillId="0" borderId="38" xfId="0" applyFill="1" applyBorder="1"/>
    <xf numFmtId="0" fontId="0" fillId="0" borderId="24" xfId="0" applyFill="1" applyBorder="1"/>
    <xf numFmtId="0" fontId="1" fillId="5" borderId="19" xfId="1" applyFill="1" applyBorder="1" applyProtection="1">
      <protection locked="0"/>
    </xf>
    <xf numFmtId="0" fontId="1" fillId="5" borderId="35" xfId="1" applyFill="1" applyBorder="1" applyProtection="1">
      <protection locked="0"/>
    </xf>
    <xf numFmtId="0" fontId="2" fillId="6" borderId="28" xfId="0" applyFont="1" applyFill="1" applyBorder="1"/>
    <xf numFmtId="0" fontId="0" fillId="6" borderId="7" xfId="0" applyFill="1" applyBorder="1"/>
    <xf numFmtId="0" fontId="0" fillId="6" borderId="22" xfId="0" applyFill="1" applyBorder="1"/>
    <xf numFmtId="0" fontId="0" fillId="6" borderId="0" xfId="0" applyFill="1" applyBorder="1"/>
    <xf numFmtId="0" fontId="2" fillId="6" borderId="22" xfId="0" applyFont="1" applyFill="1" applyBorder="1"/>
    <xf numFmtId="0" fontId="2" fillId="6" borderId="4" xfId="0" applyFont="1" applyFill="1" applyBorder="1" applyAlignment="1">
      <alignment vertical="center"/>
    </xf>
    <xf numFmtId="0" fontId="0" fillId="6" borderId="3" xfId="0" applyFill="1" applyBorder="1"/>
    <xf numFmtId="10" fontId="4" fillId="0" borderId="0" xfId="0" applyNumberFormat="1" applyFont="1"/>
    <xf numFmtId="0" fontId="5" fillId="0" borderId="0" xfId="0" applyFont="1"/>
    <xf numFmtId="0" fontId="27" fillId="0" borderId="0" xfId="0" applyFont="1"/>
    <xf numFmtId="165" fontId="28" fillId="0" borderId="0" xfId="0" applyNumberFormat="1" applyFont="1"/>
    <xf numFmtId="0" fontId="29" fillId="7" borderId="14" xfId="0" applyFont="1" applyFill="1" applyBorder="1"/>
    <xf numFmtId="10" fontId="0" fillId="0" borderId="0" xfId="0" applyNumberFormat="1"/>
    <xf numFmtId="0" fontId="0" fillId="4" borderId="0" xfId="0" applyFill="1"/>
    <xf numFmtId="0" fontId="0" fillId="0" borderId="0" xfId="0" applyFill="1"/>
    <xf numFmtId="0" fontId="0" fillId="8" borderId="0" xfId="0" applyFill="1"/>
    <xf numFmtId="0" fontId="0" fillId="9" borderId="0" xfId="0" applyFill="1"/>
    <xf numFmtId="0" fontId="0" fillId="10" borderId="0" xfId="0" applyFill="1"/>
    <xf numFmtId="0" fontId="0" fillId="7" borderId="0" xfId="0" applyFill="1"/>
    <xf numFmtId="0" fontId="0" fillId="11" borderId="0" xfId="0" applyFill="1"/>
    <xf numFmtId="0" fontId="0" fillId="12" borderId="0" xfId="0" applyFill="1"/>
    <xf numFmtId="0" fontId="0" fillId="13" borderId="0" xfId="0" applyFill="1"/>
    <xf numFmtId="0" fontId="0" fillId="5" borderId="14" xfId="0" applyFill="1" applyBorder="1"/>
    <xf numFmtId="0" fontId="0" fillId="14" borderId="0" xfId="0" applyFill="1"/>
    <xf numFmtId="0" fontId="0" fillId="0" borderId="7" xfId="0" applyBorder="1" applyAlignment="1"/>
    <xf numFmtId="164" fontId="0" fillId="0" borderId="0" xfId="0" applyNumberFormat="1" applyBorder="1" applyProtection="1"/>
    <xf numFmtId="0" fontId="1" fillId="2" borderId="19" xfId="1" applyBorder="1" applyProtection="1"/>
    <xf numFmtId="0" fontId="1" fillId="2" borderId="35" xfId="1" applyBorder="1" applyProtection="1"/>
    <xf numFmtId="0" fontId="0" fillId="0" borderId="13" xfId="0" applyBorder="1"/>
    <xf numFmtId="0" fontId="0" fillId="0" borderId="12" xfId="0" applyBorder="1"/>
    <xf numFmtId="0" fontId="0" fillId="0" borderId="11" xfId="0" applyBorder="1"/>
    <xf numFmtId="0" fontId="0" fillId="0" borderId="8" xfId="0" applyFill="1" applyBorder="1"/>
    <xf numFmtId="0" fontId="0" fillId="0" borderId="14" xfId="0" applyBorder="1"/>
    <xf numFmtId="0" fontId="14" fillId="0" borderId="5" xfId="0" applyFont="1" applyBorder="1" applyAlignment="1">
      <alignment vertical="center"/>
    </xf>
    <xf numFmtId="0" fontId="0" fillId="0" borderId="11" xfId="0" applyFill="1" applyBorder="1"/>
    <xf numFmtId="0" fontId="21" fillId="0" borderId="5" xfId="0" applyFont="1" applyBorder="1"/>
    <xf numFmtId="0" fontId="2" fillId="6" borderId="22" xfId="0" applyFont="1" applyFill="1" applyBorder="1" applyAlignment="1">
      <alignment vertical="center"/>
    </xf>
    <xf numFmtId="0" fontId="34" fillId="5" borderId="7" xfId="0" applyFont="1" applyFill="1" applyBorder="1"/>
    <xf numFmtId="0" fontId="1" fillId="0" borderId="0" xfId="1" applyFill="1" applyBorder="1" applyProtection="1">
      <protection locked="0"/>
    </xf>
    <xf numFmtId="0" fontId="2" fillId="0" borderId="0" xfId="0" applyFont="1" applyFill="1" applyBorder="1"/>
    <xf numFmtId="0" fontId="35" fillId="0" borderId="0" xfId="0" applyFont="1" applyAlignment="1">
      <alignment horizontal="center" vertical="center"/>
    </xf>
    <xf numFmtId="0" fontId="36" fillId="4" borderId="52" xfId="1" applyFont="1" applyFill="1" applyBorder="1" applyAlignment="1" applyProtection="1">
      <alignment horizontal="center" vertical="center"/>
      <protection locked="0"/>
    </xf>
    <xf numFmtId="0" fontId="37" fillId="3" borderId="1" xfId="3" applyFont="1" applyAlignment="1" applyProtection="1">
      <alignment horizontal="center" vertical="center"/>
    </xf>
    <xf numFmtId="0" fontId="0" fillId="15" borderId="0" xfId="0" applyFill="1"/>
    <xf numFmtId="0" fontId="38" fillId="15" borderId="0" xfId="0" applyFont="1" applyFill="1"/>
    <xf numFmtId="0" fontId="39" fillId="15" borderId="0" xfId="0" applyFont="1" applyFill="1"/>
    <xf numFmtId="0" fontId="24" fillId="0" borderId="0" xfId="0" applyFont="1"/>
    <xf numFmtId="0" fontId="0" fillId="0" borderId="22" xfId="0" applyFill="1" applyBorder="1"/>
    <xf numFmtId="0" fontId="6" fillId="6" borderId="15" xfId="0" applyFont="1" applyFill="1" applyBorder="1" applyAlignment="1">
      <alignment horizontal="center" vertical="center"/>
    </xf>
    <xf numFmtId="0" fontId="6" fillId="6" borderId="7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0" fontId="6" fillId="6" borderId="8" xfId="0" applyFont="1" applyFill="1" applyBorder="1" applyAlignment="1">
      <alignment horizontal="center" vertical="center"/>
    </xf>
    <xf numFmtId="0" fontId="6" fillId="6" borderId="0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/>
    </xf>
    <xf numFmtId="0" fontId="6" fillId="6" borderId="10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25" fillId="2" borderId="13" xfId="1" applyFont="1" applyBorder="1" applyAlignment="1">
      <alignment horizontal="center"/>
    </xf>
    <xf numFmtId="0" fontId="25" fillId="2" borderId="11" xfId="1" applyFont="1" applyBorder="1" applyAlignment="1">
      <alignment horizontal="center"/>
    </xf>
    <xf numFmtId="0" fontId="26" fillId="3" borderId="13" xfId="3" applyFont="1" applyBorder="1" applyAlignment="1">
      <alignment horizontal="center"/>
    </xf>
    <xf numFmtId="0" fontId="26" fillId="3" borderId="11" xfId="3" applyFont="1" applyBorder="1" applyAlignment="1">
      <alignment horizontal="center"/>
    </xf>
    <xf numFmtId="0" fontId="6" fillId="5" borderId="15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left" wrapText="1"/>
    </xf>
    <xf numFmtId="0" fontId="2" fillId="4" borderId="4" xfId="0" applyFont="1" applyFill="1" applyBorder="1" applyAlignment="1">
      <alignment horizontal="left" wrapText="1"/>
    </xf>
    <xf numFmtId="0" fontId="0" fillId="4" borderId="0" xfId="0" applyFill="1" applyBorder="1" applyAlignment="1">
      <alignment horizontal="left" vertical="center"/>
    </xf>
    <xf numFmtId="0" fontId="0" fillId="4" borderId="3" xfId="0" applyFill="1" applyBorder="1" applyAlignment="1">
      <alignment horizontal="left" vertical="center"/>
    </xf>
    <xf numFmtId="0" fontId="6" fillId="4" borderId="15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0" fillId="0" borderId="51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4" borderId="15" xfId="0" applyFill="1" applyBorder="1" applyAlignment="1" applyProtection="1">
      <alignment horizontal="center" wrapText="1"/>
      <protection locked="0"/>
    </xf>
    <xf numFmtId="0" fontId="0" fillId="4" borderId="7" xfId="0" applyFill="1" applyBorder="1" applyAlignment="1" applyProtection="1">
      <alignment horizontal="center" wrapText="1"/>
      <protection locked="0"/>
    </xf>
    <xf numFmtId="0" fontId="0" fillId="4" borderId="6" xfId="0" applyFill="1" applyBorder="1" applyAlignment="1" applyProtection="1">
      <alignment horizontal="center" wrapText="1"/>
      <protection locked="0"/>
    </xf>
    <xf numFmtId="0" fontId="0" fillId="4" borderId="10" xfId="0" applyFill="1" applyBorder="1" applyAlignment="1" applyProtection="1">
      <alignment horizontal="center" wrapText="1"/>
      <protection locked="0"/>
    </xf>
    <xf numFmtId="0" fontId="0" fillId="4" borderId="3" xfId="0" applyFill="1" applyBorder="1" applyAlignment="1" applyProtection="1">
      <alignment horizontal="center" wrapText="1"/>
      <protection locked="0"/>
    </xf>
    <xf numFmtId="0" fontId="0" fillId="4" borderId="2" xfId="0" applyFill="1" applyBorder="1" applyAlignment="1" applyProtection="1">
      <alignment horizontal="center" wrapText="1"/>
      <protection locked="0"/>
    </xf>
    <xf numFmtId="0" fontId="0" fillId="0" borderId="1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4" borderId="15" xfId="1" applyFill="1" applyBorder="1" applyAlignment="1" applyProtection="1">
      <alignment horizontal="center"/>
      <protection locked="0"/>
    </xf>
    <xf numFmtId="0" fontId="1" fillId="4" borderId="6" xfId="1" applyFill="1" applyBorder="1" applyAlignment="1" applyProtection="1">
      <alignment horizontal="center"/>
      <protection locked="0"/>
    </xf>
    <xf numFmtId="0" fontId="1" fillId="4" borderId="10" xfId="1" applyFill="1" applyBorder="1" applyAlignment="1" applyProtection="1">
      <alignment horizontal="center"/>
      <protection locked="0"/>
    </xf>
    <xf numFmtId="0" fontId="1" fillId="4" borderId="2" xfId="1" applyFill="1" applyBorder="1" applyAlignment="1" applyProtection="1">
      <alignment horizontal="center"/>
      <protection locked="0"/>
    </xf>
    <xf numFmtId="0" fontId="35" fillId="0" borderId="28" xfId="0" applyFont="1" applyBorder="1" applyAlignment="1">
      <alignment horizontal="center" vertical="center"/>
    </xf>
    <xf numFmtId="0" fontId="35" fillId="0" borderId="4" xfId="0" applyFont="1" applyBorder="1" applyAlignment="1">
      <alignment horizontal="center" vertical="center"/>
    </xf>
    <xf numFmtId="0" fontId="30" fillId="2" borderId="15" xfId="1" applyFont="1" applyBorder="1" applyAlignment="1" applyProtection="1">
      <alignment horizontal="center"/>
      <protection locked="0"/>
    </xf>
    <xf numFmtId="0" fontId="30" fillId="2" borderId="7" xfId="1" applyFont="1" applyBorder="1" applyAlignment="1" applyProtection="1">
      <alignment horizontal="center"/>
      <protection locked="0"/>
    </xf>
    <xf numFmtId="0" fontId="30" fillId="2" borderId="6" xfId="1" applyFont="1" applyBorder="1" applyAlignment="1" applyProtection="1">
      <alignment horizontal="center"/>
      <protection locked="0"/>
    </xf>
    <xf numFmtId="0" fontId="30" fillId="2" borderId="10" xfId="1" applyFont="1" applyBorder="1" applyAlignment="1" applyProtection="1">
      <alignment horizontal="center"/>
      <protection locked="0"/>
    </xf>
    <xf numFmtId="0" fontId="30" fillId="2" borderId="3" xfId="1" applyFont="1" applyBorder="1" applyAlignment="1" applyProtection="1">
      <alignment horizontal="center"/>
      <protection locked="0"/>
    </xf>
    <xf numFmtId="0" fontId="30" fillId="2" borderId="2" xfId="1" applyFont="1" applyBorder="1" applyAlignment="1" applyProtection="1">
      <alignment horizontal="center"/>
      <protection locked="0"/>
    </xf>
    <xf numFmtId="0" fontId="4" fillId="0" borderId="0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0" fillId="0" borderId="10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6" fillId="0" borderId="10" xfId="0" applyFont="1" applyFill="1" applyBorder="1" applyAlignment="1">
      <alignment horizontal="left"/>
    </xf>
    <xf numFmtId="0" fontId="6" fillId="0" borderId="3" xfId="0" applyFont="1" applyFill="1" applyBorder="1" applyAlignment="1">
      <alignment horizontal="left"/>
    </xf>
    <xf numFmtId="14" fontId="5" fillId="0" borderId="33" xfId="0" applyNumberFormat="1" applyFont="1" applyFill="1" applyBorder="1" applyAlignment="1">
      <alignment horizontal="left"/>
    </xf>
    <xf numFmtId="14" fontId="5" fillId="0" borderId="34" xfId="0" applyNumberFormat="1" applyFont="1" applyFill="1" applyBorder="1" applyAlignment="1">
      <alignment horizontal="left"/>
    </xf>
    <xf numFmtId="0" fontId="5" fillId="0" borderId="30" xfId="0" applyFont="1" applyFill="1" applyBorder="1" applyAlignment="1">
      <alignment horizontal="left"/>
    </xf>
    <xf numFmtId="0" fontId="5" fillId="0" borderId="31" xfId="0" applyFont="1" applyFill="1" applyBorder="1" applyAlignment="1">
      <alignment horizontal="left"/>
    </xf>
    <xf numFmtId="0" fontId="0" fillId="0" borderId="0" xfId="0" applyFill="1" applyBorder="1" applyAlignment="1">
      <alignment horizontal="left" vertical="top" wrapText="1"/>
    </xf>
    <xf numFmtId="0" fontId="0" fillId="0" borderId="5" xfId="0" applyFill="1" applyBorder="1" applyAlignment="1">
      <alignment horizontal="left" vertical="top" wrapText="1"/>
    </xf>
    <xf numFmtId="0" fontId="0" fillId="0" borderId="3" xfId="0" applyFill="1" applyBorder="1" applyAlignment="1">
      <alignment horizontal="left" vertical="top" wrapText="1"/>
    </xf>
    <xf numFmtId="0" fontId="0" fillId="0" borderId="2" xfId="0" applyFill="1" applyBorder="1" applyAlignment="1">
      <alignment horizontal="left" vertical="top" wrapText="1"/>
    </xf>
    <xf numFmtId="0" fontId="6" fillId="0" borderId="29" xfId="0" applyFont="1" applyFill="1" applyBorder="1" applyAlignment="1">
      <alignment horizontal="left"/>
    </xf>
    <xf numFmtId="0" fontId="6" fillId="0" borderId="30" xfId="0" applyFont="1" applyFill="1" applyBorder="1" applyAlignment="1">
      <alignment horizontal="left"/>
    </xf>
    <xf numFmtId="0" fontId="6" fillId="0" borderId="32" xfId="0" applyFont="1" applyFill="1" applyBorder="1" applyAlignment="1">
      <alignment horizontal="left"/>
    </xf>
    <xf numFmtId="0" fontId="6" fillId="0" borderId="33" xfId="0" applyFont="1" applyFill="1" applyBorder="1" applyAlignment="1">
      <alignment horizontal="left"/>
    </xf>
    <xf numFmtId="14" fontId="4" fillId="0" borderId="7" xfId="0" applyNumberFormat="1" applyFont="1" applyFill="1" applyBorder="1" applyAlignment="1">
      <alignment horizontal="center" vertical="center"/>
    </xf>
    <xf numFmtId="14" fontId="4" fillId="0" borderId="6" xfId="0" applyNumberFormat="1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4" fillId="0" borderId="18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8" fillId="0" borderId="7" xfId="0" applyFont="1" applyFill="1" applyBorder="1" applyAlignment="1">
      <alignment horizontal="left" vertical="top" wrapText="1"/>
    </xf>
    <xf numFmtId="0" fontId="8" fillId="0" borderId="6" xfId="0" applyFont="1" applyFill="1" applyBorder="1" applyAlignment="1">
      <alignment horizontal="left" vertical="top" wrapText="1"/>
    </xf>
    <xf numFmtId="0" fontId="8" fillId="0" borderId="3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left" vertical="top" wrapText="1"/>
    </xf>
    <xf numFmtId="0" fontId="6" fillId="0" borderId="2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2" fontId="4" fillId="0" borderId="41" xfId="0" applyNumberFormat="1" applyFont="1" applyFill="1" applyBorder="1" applyAlignment="1">
      <alignment horizontal="center" vertical="center"/>
    </xf>
    <xf numFmtId="2" fontId="4" fillId="0" borderId="42" xfId="0" applyNumberFormat="1" applyFont="1" applyFill="1" applyBorder="1" applyAlignment="1">
      <alignment horizontal="center" vertical="center"/>
    </xf>
    <xf numFmtId="2" fontId="4" fillId="0" borderId="43" xfId="0" applyNumberFormat="1" applyFont="1" applyFill="1" applyBorder="1" applyAlignment="1">
      <alignment horizontal="center" vertical="center"/>
    </xf>
    <xf numFmtId="2" fontId="4" fillId="0" borderId="44" xfId="0" applyNumberFormat="1" applyFont="1" applyFill="1" applyBorder="1" applyAlignment="1">
      <alignment horizontal="center" vertical="center"/>
    </xf>
    <xf numFmtId="2" fontId="4" fillId="0" borderId="45" xfId="0" applyNumberFormat="1" applyFont="1" applyFill="1" applyBorder="1" applyAlignment="1">
      <alignment horizontal="center" vertical="center"/>
    </xf>
    <xf numFmtId="2" fontId="4" fillId="0" borderId="46" xfId="0" applyNumberFormat="1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164" fontId="0" fillId="0" borderId="32" xfId="0" applyNumberFormat="1" applyFill="1" applyBorder="1" applyAlignment="1">
      <alignment horizontal="center" vertical="center"/>
    </xf>
    <xf numFmtId="164" fontId="0" fillId="0" borderId="9" xfId="0" applyNumberFormat="1" applyFill="1" applyBorder="1" applyAlignment="1">
      <alignment horizontal="center" vertical="center"/>
    </xf>
    <xf numFmtId="164" fontId="0" fillId="0" borderId="47" xfId="0" applyNumberFormat="1" applyFill="1" applyBorder="1" applyAlignment="1">
      <alignment horizontal="center" vertical="center"/>
    </xf>
    <xf numFmtId="164" fontId="0" fillId="0" borderId="18" xfId="0" applyNumberFormat="1" applyFill="1" applyBorder="1" applyAlignment="1">
      <alignment horizontal="center" vertical="center"/>
    </xf>
    <xf numFmtId="0" fontId="31" fillId="0" borderId="25" xfId="0" applyFont="1" applyFill="1" applyBorder="1" applyAlignment="1">
      <alignment horizontal="center"/>
    </xf>
    <xf numFmtId="0" fontId="31" fillId="0" borderId="20" xfId="0" applyFont="1" applyFill="1" applyBorder="1" applyAlignment="1">
      <alignment horizontal="center"/>
    </xf>
    <xf numFmtId="0" fontId="16" fillId="0" borderId="7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right" vertical="top"/>
    </xf>
    <xf numFmtId="0" fontId="9" fillId="0" borderId="6" xfId="0" applyFont="1" applyFill="1" applyBorder="1" applyAlignment="1">
      <alignment horizontal="right" vertical="top"/>
    </xf>
    <xf numFmtId="0" fontId="0" fillId="0" borderId="3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7" fillId="0" borderId="12" xfId="0" applyFont="1" applyFill="1" applyBorder="1" applyAlignment="1">
      <alignment horizontal="center"/>
    </xf>
    <xf numFmtId="0" fontId="6" fillId="0" borderId="26" xfId="0" applyFont="1" applyFill="1" applyBorder="1" applyAlignment="1">
      <alignment horizontal="center"/>
    </xf>
    <xf numFmtId="0" fontId="6" fillId="0" borderId="21" xfId="0" applyFont="1" applyFill="1" applyBorder="1" applyAlignment="1">
      <alignment horizontal="center"/>
    </xf>
    <xf numFmtId="0" fontId="6" fillId="0" borderId="23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/>
    </xf>
    <xf numFmtId="0" fontId="6" fillId="0" borderId="20" xfId="0" applyFont="1" applyFill="1" applyBorder="1" applyAlignment="1">
      <alignment horizontal="center"/>
    </xf>
    <xf numFmtId="0" fontId="18" fillId="0" borderId="3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/>
    </xf>
    <xf numFmtId="0" fontId="4" fillId="0" borderId="40" xfId="0" applyFont="1" applyFill="1" applyBorder="1" applyAlignment="1">
      <alignment horizontal="center"/>
    </xf>
    <xf numFmtId="0" fontId="12" fillId="0" borderId="13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</cellXfs>
  <cellStyles count="4">
    <cellStyle name="Berechnung" xfId="3" builtinId="22"/>
    <cellStyle name="Eingabe" xfId="1" builtinId="20"/>
    <cellStyle name="Link" xfId="2" builtinId="8"/>
    <cellStyle name="Standard" xfId="0" builtinId="0"/>
  </cellStyles>
  <dxfs count="18">
    <dxf>
      <border>
        <left/>
        <right/>
        <top/>
        <bottom/>
        <vertical/>
        <horizontal/>
      </border>
    </dxf>
    <dxf>
      <font>
        <b/>
        <i val="0"/>
        <color rgb="FFFF0000"/>
      </font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fgColor rgb="FFFFCC9B"/>
          <bgColor rgb="FFFFCC99"/>
        </patternFill>
      </fill>
    </dxf>
    <dxf>
      <fill>
        <patternFill>
          <bgColor rgb="FFFFCC9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003560"/>
      <color rgb="FF8DAE10"/>
      <color rgb="FFE7E7E7"/>
      <color rgb="FFFFCC99"/>
      <color rgb="FFFFCC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e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5" Type="http://schemas.openxmlformats.org/officeDocument/2006/relationships/image" Target="../media/image5.jp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742950</xdr:colOff>
      <xdr:row>24</xdr:row>
      <xdr:rowOff>231273</xdr:rowOff>
    </xdr:from>
    <xdr:ext cx="4524375" cy="593304"/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DE8F448C-C7E3-4756-9E12-6329A3F50A32}"/>
            </a:ext>
          </a:extLst>
        </xdr:cNvPr>
        <xdr:cNvSpPr/>
      </xdr:nvSpPr>
      <xdr:spPr>
        <a:xfrm>
          <a:off x="4343400" y="4927098"/>
          <a:ext cx="4524375" cy="593304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de-DE" sz="3200" b="1" cap="none" spc="0">
              <a:ln w="6600">
                <a:solidFill>
                  <a:schemeClr val="tx1"/>
                </a:solidFill>
                <a:prstDash val="solid"/>
              </a:ln>
              <a:solidFill>
                <a:srgbClr val="FF0000"/>
              </a:solidFill>
              <a:effectLst>
                <a:outerShdw dist="38100" dir="2700000" algn="tl" rotWithShape="0">
                  <a:schemeClr val="accent2"/>
                </a:outerShdw>
              </a:effectLst>
            </a:rPr>
            <a:t>Einwaagedifferenz ≤ 15%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80682</xdr:colOff>
      <xdr:row>18</xdr:row>
      <xdr:rowOff>59952</xdr:rowOff>
    </xdr:from>
    <xdr:to>
      <xdr:col>5</xdr:col>
      <xdr:colOff>636494</xdr:colOff>
      <xdr:row>18</xdr:row>
      <xdr:rowOff>615764</xdr:rowOff>
    </xdr:to>
    <xdr:pic>
      <xdr:nvPicPr>
        <xdr:cNvPr id="9" name="Grafik 8">
          <a:extLst>
            <a:ext uri="{FF2B5EF4-FFF2-40B4-BE49-F238E27FC236}">
              <a16:creationId xmlns:a16="http://schemas.microsoft.com/office/drawing/2014/main" id="{F7A1894C-DDC8-4D96-9CF6-112C3F917A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58770" y="5349128"/>
          <a:ext cx="555812" cy="555812"/>
        </a:xfrm>
        <a:prstGeom prst="rect">
          <a:avLst/>
        </a:prstGeom>
      </xdr:spPr>
    </xdr:pic>
    <xdr:clientData/>
  </xdr:twoCellAnchor>
  <xdr:twoCellAnchor editAs="oneCell">
    <xdr:from>
      <xdr:col>3</xdr:col>
      <xdr:colOff>38099</xdr:colOff>
      <xdr:row>0</xdr:row>
      <xdr:rowOff>154165</xdr:rowOff>
    </xdr:from>
    <xdr:to>
      <xdr:col>7</xdr:col>
      <xdr:colOff>466725</xdr:colOff>
      <xdr:row>2</xdr:row>
      <xdr:rowOff>126872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D7E462FF-A03E-4F9B-A63C-1F21DA12CD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6999" y="154165"/>
          <a:ext cx="3086101" cy="601357"/>
        </a:xfrm>
        <a:prstGeom prst="rect">
          <a:avLst/>
        </a:prstGeom>
      </xdr:spPr>
    </xdr:pic>
    <xdr:clientData/>
  </xdr:twoCellAnchor>
  <xdr:twoCellAnchor>
    <xdr:from>
      <xdr:col>6</xdr:col>
      <xdr:colOff>493579</xdr:colOff>
      <xdr:row>12</xdr:row>
      <xdr:rowOff>171450</xdr:rowOff>
    </xdr:from>
    <xdr:to>
      <xdr:col>7</xdr:col>
      <xdr:colOff>36379</xdr:colOff>
      <xdr:row>12</xdr:row>
      <xdr:rowOff>171450</xdr:rowOff>
    </xdr:to>
    <xdr:cxnSp macro="">
      <xdr:nvCxnSpPr>
        <xdr:cNvPr id="6" name="Gerader Verbinder 5">
          <a:extLst>
            <a:ext uri="{FF2B5EF4-FFF2-40B4-BE49-F238E27FC236}">
              <a16:creationId xmlns:a16="http://schemas.microsoft.com/office/drawing/2014/main" id="{32A992B1-B67D-4B9E-BD33-034E7577B489}"/>
            </a:ext>
          </a:extLst>
        </xdr:cNvPr>
        <xdr:cNvCxnSpPr/>
      </xdr:nvCxnSpPr>
      <xdr:spPr>
        <a:xfrm>
          <a:off x="5188844" y="3880597"/>
          <a:ext cx="5827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82923</xdr:colOff>
      <xdr:row>18</xdr:row>
      <xdr:rowOff>62193</xdr:rowOff>
    </xdr:from>
    <xdr:to>
      <xdr:col>2</xdr:col>
      <xdr:colOff>638735</xdr:colOff>
      <xdr:row>18</xdr:row>
      <xdr:rowOff>618005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B7BAB023-76E0-4305-887C-044CD74CDE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9482" y="5351369"/>
          <a:ext cx="555812" cy="555812"/>
        </a:xfrm>
        <a:prstGeom prst="rect">
          <a:avLst/>
        </a:prstGeom>
      </xdr:spPr>
    </xdr:pic>
    <xdr:clientData/>
  </xdr:twoCellAnchor>
  <xdr:twoCellAnchor editAs="oneCell">
    <xdr:from>
      <xdr:col>3</xdr:col>
      <xdr:colOff>78442</xdr:colOff>
      <xdr:row>18</xdr:row>
      <xdr:rowOff>67236</xdr:rowOff>
    </xdr:from>
    <xdr:to>
      <xdr:col>3</xdr:col>
      <xdr:colOff>634254</xdr:colOff>
      <xdr:row>18</xdr:row>
      <xdr:rowOff>623048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88997B3A-DFD6-4D20-B17C-2364F4E85C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22177" y="5356412"/>
          <a:ext cx="555812" cy="555812"/>
        </a:xfrm>
        <a:prstGeom prst="rect">
          <a:avLst/>
        </a:prstGeom>
      </xdr:spPr>
    </xdr:pic>
    <xdr:clientData/>
  </xdr:twoCellAnchor>
  <xdr:twoCellAnchor editAs="oneCell">
    <xdr:from>
      <xdr:col>4</xdr:col>
      <xdr:colOff>85164</xdr:colOff>
      <xdr:row>18</xdr:row>
      <xdr:rowOff>64434</xdr:rowOff>
    </xdr:from>
    <xdr:to>
      <xdr:col>4</xdr:col>
      <xdr:colOff>640976</xdr:colOff>
      <xdr:row>18</xdr:row>
      <xdr:rowOff>620246</xdr:rowOff>
    </xdr:to>
    <xdr:pic>
      <xdr:nvPicPr>
        <xdr:cNvPr id="8" name="Grafik 7">
          <a:extLst>
            <a:ext uri="{FF2B5EF4-FFF2-40B4-BE49-F238E27FC236}">
              <a16:creationId xmlns:a16="http://schemas.microsoft.com/office/drawing/2014/main" id="{35766ABC-F631-48C9-88DB-82E663E4D9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46076" y="5353610"/>
          <a:ext cx="555812" cy="555812"/>
        </a:xfrm>
        <a:prstGeom prst="rect">
          <a:avLst/>
        </a:prstGeom>
      </xdr:spPr>
    </xdr:pic>
    <xdr:clientData/>
  </xdr:twoCellAnchor>
  <xdr:twoCellAnchor editAs="oneCell">
    <xdr:from>
      <xdr:col>1</xdr:col>
      <xdr:colOff>78441</xdr:colOff>
      <xdr:row>18</xdr:row>
      <xdr:rowOff>67235</xdr:rowOff>
    </xdr:from>
    <xdr:to>
      <xdr:col>1</xdr:col>
      <xdr:colOff>634253</xdr:colOff>
      <xdr:row>18</xdr:row>
      <xdr:rowOff>623047</xdr:rowOff>
    </xdr:to>
    <xdr:pic>
      <xdr:nvPicPr>
        <xdr:cNvPr id="10" name="Grafik 9">
          <a:extLst>
            <a:ext uri="{FF2B5EF4-FFF2-40B4-BE49-F238E27FC236}">
              <a16:creationId xmlns:a16="http://schemas.microsoft.com/office/drawing/2014/main" id="{F9CDDA8B-4AF5-4C1F-BBC9-CA7DC41D2E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7823" y="5356411"/>
          <a:ext cx="555812" cy="55581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555172</xdr:colOff>
      <xdr:row>9</xdr:row>
      <xdr:rowOff>10885</xdr:rowOff>
    </xdr:from>
    <xdr:to>
      <xdr:col>2</xdr:col>
      <xdr:colOff>664028</xdr:colOff>
      <xdr:row>20</xdr:row>
      <xdr:rowOff>87085</xdr:rowOff>
    </xdr:to>
    <xdr:sp macro="" textlink="">
      <xdr:nvSpPr>
        <xdr:cNvPr id="2" name="Pfeil nach links 1">
          <a:extLst>
            <a:ext uri="{FF2B5EF4-FFF2-40B4-BE49-F238E27FC236}">
              <a16:creationId xmlns:a16="http://schemas.microsoft.com/office/drawing/2014/main" id="{AFC026DE-A1B3-4108-A2AE-69A49172DC59}"/>
            </a:ext>
          </a:extLst>
        </xdr:cNvPr>
        <xdr:cNvSpPr/>
      </xdr:nvSpPr>
      <xdr:spPr>
        <a:xfrm rot="3199631">
          <a:off x="666750" y="2375807"/>
          <a:ext cx="2171700" cy="870856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2400"/>
            <a:t>INPUT</a:t>
          </a:r>
          <a:endParaRPr lang="de-DE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croCube/Desktop/Protokoll/AA-Messungen/Neu/EA,%20Berechnung,%20V1R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nblatt"/>
      <sheetName val="csv"/>
      <sheetName val="Matrix"/>
      <sheetName val="Datenübertrag"/>
      <sheetName val="EA, Berechnung, V1R0"/>
    </sheetNames>
    <sheetDataSet>
      <sheetData sheetId="0" refreshError="1">
        <row r="17">
          <cell r="B17">
            <v>16</v>
          </cell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e">
            <v>#REF!</v>
          </cell>
          <cell r="J17" t="e">
            <v>#REF!</v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  <cell r="O17" t="str">
            <v/>
          </cell>
          <cell r="P17" t="str">
            <v/>
          </cell>
          <cell r="Q17" t="str">
            <v/>
          </cell>
          <cell r="R17" t="str">
            <v/>
          </cell>
          <cell r="S17" t="str">
            <v/>
          </cell>
        </row>
        <row r="18">
          <cell r="B18">
            <v>17</v>
          </cell>
          <cell r="C18" t="str">
            <v/>
          </cell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e">
            <v>#REF!</v>
          </cell>
          <cell r="J18" t="e">
            <v>#REF!</v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  <cell r="R18" t="str">
            <v/>
          </cell>
          <cell r="S18" t="str">
            <v/>
          </cell>
        </row>
        <row r="19">
          <cell r="B19">
            <v>18</v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e">
            <v>#REF!</v>
          </cell>
          <cell r="J19" t="e">
            <v>#REF!</v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</row>
        <row r="20">
          <cell r="B20">
            <v>19</v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e">
            <v>#REF!</v>
          </cell>
          <cell r="J20" t="e">
            <v>#REF!</v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 t="str">
            <v/>
          </cell>
          <cell r="S20" t="str">
            <v/>
          </cell>
        </row>
        <row r="21">
          <cell r="B21">
            <v>20</v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e">
            <v>#REF!</v>
          </cell>
          <cell r="J21" t="e">
            <v>#REF!</v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</row>
        <row r="22">
          <cell r="B22">
            <v>21</v>
          </cell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e">
            <v>#REF!</v>
          </cell>
          <cell r="J22" t="e">
            <v>#REF!</v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</row>
        <row r="23">
          <cell r="B23">
            <v>22</v>
          </cell>
          <cell r="C23" t="str">
            <v/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e">
            <v>#REF!</v>
          </cell>
          <cell r="J23" t="e">
            <v>#REF!</v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</row>
        <row r="24">
          <cell r="B24">
            <v>23</v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e">
            <v>#REF!</v>
          </cell>
          <cell r="J24" t="e">
            <v>#REF!</v>
          </cell>
          <cell r="K24" t="str">
            <v/>
          </cell>
          <cell r="L24" t="str">
            <v/>
          </cell>
          <cell r="M24" t="str">
            <v/>
          </cell>
          <cell r="N24" t="str">
            <v/>
          </cell>
          <cell r="O24" t="str">
            <v/>
          </cell>
          <cell r="P24" t="str">
            <v/>
          </cell>
          <cell r="Q24" t="str">
            <v/>
          </cell>
          <cell r="R24" t="str">
            <v/>
          </cell>
          <cell r="S24" t="str">
            <v/>
          </cell>
        </row>
        <row r="25">
          <cell r="B25">
            <v>24</v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e">
            <v>#REF!</v>
          </cell>
          <cell r="J25" t="e">
            <v>#REF!</v>
          </cell>
          <cell r="K25" t="str">
            <v/>
          </cell>
          <cell r="L25" t="str">
            <v/>
          </cell>
          <cell r="M25" t="str">
            <v/>
          </cell>
          <cell r="N25" t="str">
            <v/>
          </cell>
          <cell r="O25" t="str">
            <v/>
          </cell>
          <cell r="P25" t="str">
            <v/>
          </cell>
          <cell r="Q25" t="str">
            <v/>
          </cell>
          <cell r="R25" t="str">
            <v/>
          </cell>
          <cell r="S25" t="str">
            <v/>
          </cell>
        </row>
        <row r="26">
          <cell r="B26">
            <v>25</v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e">
            <v>#REF!</v>
          </cell>
          <cell r="J26" t="e">
            <v>#REF!</v>
          </cell>
          <cell r="K26" t="str">
            <v/>
          </cell>
          <cell r="L26" t="str">
            <v/>
          </cell>
          <cell r="M26" t="str">
            <v/>
          </cell>
          <cell r="N26" t="str">
            <v/>
          </cell>
          <cell r="O26" t="str">
            <v/>
          </cell>
          <cell r="P26" t="str">
            <v/>
          </cell>
          <cell r="Q26" t="str">
            <v/>
          </cell>
          <cell r="R26" t="str">
            <v/>
          </cell>
          <cell r="S26" t="str">
            <v/>
          </cell>
        </row>
        <row r="27">
          <cell r="B27">
            <v>26</v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e">
            <v>#REF!</v>
          </cell>
          <cell r="J27" t="e">
            <v>#REF!</v>
          </cell>
          <cell r="K27" t="str">
            <v/>
          </cell>
          <cell r="L27" t="str">
            <v/>
          </cell>
          <cell r="M27" t="str">
            <v/>
          </cell>
          <cell r="N27" t="str">
            <v/>
          </cell>
          <cell r="O27" t="str">
            <v/>
          </cell>
          <cell r="P27" t="str">
            <v/>
          </cell>
          <cell r="Q27" t="str">
            <v/>
          </cell>
          <cell r="R27" t="str">
            <v/>
          </cell>
          <cell r="S27" t="str">
            <v/>
          </cell>
        </row>
        <row r="28">
          <cell r="B28">
            <v>27</v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I28" t="e">
            <v>#REF!</v>
          </cell>
          <cell r="J28" t="e">
            <v>#REF!</v>
          </cell>
          <cell r="K28" t="str">
            <v/>
          </cell>
          <cell r="L28" t="str">
            <v/>
          </cell>
          <cell r="M28" t="str">
            <v/>
          </cell>
          <cell r="N28" t="str">
            <v/>
          </cell>
          <cell r="O28" t="str">
            <v/>
          </cell>
          <cell r="P28" t="str">
            <v/>
          </cell>
          <cell r="Q28" t="str">
            <v/>
          </cell>
          <cell r="R28" t="str">
            <v/>
          </cell>
          <cell r="S28" t="str">
            <v/>
          </cell>
        </row>
        <row r="29">
          <cell r="B29">
            <v>28</v>
          </cell>
          <cell r="C29" t="str">
            <v/>
          </cell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  <cell r="I29" t="e">
            <v>#REF!</v>
          </cell>
          <cell r="J29" t="e">
            <v>#REF!</v>
          </cell>
          <cell r="K29" t="str">
            <v/>
          </cell>
          <cell r="L29" t="str">
            <v/>
          </cell>
          <cell r="M29" t="str">
            <v/>
          </cell>
          <cell r="N29" t="str">
            <v/>
          </cell>
          <cell r="O29" t="str">
            <v/>
          </cell>
          <cell r="P29" t="str">
            <v/>
          </cell>
          <cell r="Q29" t="str">
            <v/>
          </cell>
          <cell r="R29" t="str">
            <v/>
          </cell>
          <cell r="S29" t="str">
            <v/>
          </cell>
        </row>
        <row r="30">
          <cell r="B30">
            <v>29</v>
          </cell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 t="e">
            <v>#REF!</v>
          </cell>
          <cell r="J30" t="e">
            <v>#REF!</v>
          </cell>
          <cell r="K30" t="str">
            <v/>
          </cell>
          <cell r="L30" t="str">
            <v/>
          </cell>
          <cell r="M30" t="str">
            <v/>
          </cell>
          <cell r="N30" t="str">
            <v/>
          </cell>
          <cell r="O30" t="str">
            <v/>
          </cell>
          <cell r="P30" t="str">
            <v/>
          </cell>
          <cell r="Q30" t="str">
            <v/>
          </cell>
          <cell r="R30" t="str">
            <v/>
          </cell>
          <cell r="S30" t="str">
            <v/>
          </cell>
        </row>
        <row r="31">
          <cell r="B31">
            <v>30</v>
          </cell>
          <cell r="C31" t="str">
            <v/>
          </cell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  <cell r="I31" t="e">
            <v>#REF!</v>
          </cell>
          <cell r="J31" t="e">
            <v>#REF!</v>
          </cell>
          <cell r="K31" t="str">
            <v/>
          </cell>
          <cell r="L31" t="str">
            <v/>
          </cell>
          <cell r="M31" t="str">
            <v/>
          </cell>
          <cell r="N31" t="str">
            <v/>
          </cell>
          <cell r="O31" t="str">
            <v/>
          </cell>
          <cell r="P31" t="str">
            <v/>
          </cell>
          <cell r="Q31" t="str">
            <v/>
          </cell>
          <cell r="R31" t="str">
            <v/>
          </cell>
          <cell r="S31" t="str">
            <v/>
          </cell>
        </row>
        <row r="32">
          <cell r="B32">
            <v>31</v>
          </cell>
          <cell r="C32" t="str">
            <v/>
          </cell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  <cell r="I32" t="e">
            <v>#REF!</v>
          </cell>
          <cell r="J32" t="e">
            <v>#REF!</v>
          </cell>
          <cell r="K32" t="str">
            <v/>
          </cell>
          <cell r="L32" t="str">
            <v/>
          </cell>
          <cell r="M32" t="str">
            <v/>
          </cell>
          <cell r="N32" t="str">
            <v/>
          </cell>
          <cell r="O32" t="str">
            <v/>
          </cell>
          <cell r="P32" t="str">
            <v/>
          </cell>
          <cell r="Q32" t="str">
            <v/>
          </cell>
          <cell r="R32" t="str">
            <v/>
          </cell>
          <cell r="S32" t="str">
            <v/>
          </cell>
        </row>
        <row r="33">
          <cell r="B33">
            <v>32</v>
          </cell>
          <cell r="C33" t="str">
            <v/>
          </cell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  <cell r="I33" t="e">
            <v>#REF!</v>
          </cell>
          <cell r="J33" t="e">
            <v>#REF!</v>
          </cell>
          <cell r="K33" t="str">
            <v/>
          </cell>
          <cell r="L33" t="str">
            <v/>
          </cell>
          <cell r="M33" t="str">
            <v/>
          </cell>
          <cell r="N33" t="str">
            <v/>
          </cell>
          <cell r="O33" t="str">
            <v/>
          </cell>
          <cell r="P33" t="str">
            <v/>
          </cell>
          <cell r="Q33" t="str">
            <v/>
          </cell>
          <cell r="R33" t="str">
            <v/>
          </cell>
          <cell r="S33" t="str">
            <v/>
          </cell>
        </row>
        <row r="34">
          <cell r="B34">
            <v>33</v>
          </cell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e">
            <v>#REF!</v>
          </cell>
          <cell r="J34" t="e">
            <v>#REF!</v>
          </cell>
          <cell r="K34" t="str">
            <v/>
          </cell>
          <cell r="L34" t="str">
            <v/>
          </cell>
          <cell r="M34" t="str">
            <v/>
          </cell>
          <cell r="N34" t="str">
            <v/>
          </cell>
          <cell r="O34" t="str">
            <v/>
          </cell>
          <cell r="P34" t="str">
            <v/>
          </cell>
          <cell r="Q34" t="str">
            <v/>
          </cell>
          <cell r="R34" t="str">
            <v/>
          </cell>
          <cell r="S34" t="str">
            <v/>
          </cell>
        </row>
        <row r="35">
          <cell r="B35">
            <v>34</v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 t="e">
            <v>#REF!</v>
          </cell>
          <cell r="J35" t="e">
            <v>#REF!</v>
          </cell>
          <cell r="K35" t="str">
            <v/>
          </cell>
          <cell r="L35" t="str">
            <v/>
          </cell>
          <cell r="M35" t="str">
            <v/>
          </cell>
          <cell r="N35" t="str">
            <v/>
          </cell>
          <cell r="O35" t="str">
            <v/>
          </cell>
          <cell r="P35" t="str">
            <v/>
          </cell>
          <cell r="Q35" t="str">
            <v/>
          </cell>
          <cell r="R35" t="str">
            <v/>
          </cell>
          <cell r="S35" t="str">
            <v/>
          </cell>
        </row>
        <row r="36">
          <cell r="B36">
            <v>35</v>
          </cell>
          <cell r="C36" t="str">
            <v/>
          </cell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  <cell r="I36" t="e">
            <v>#REF!</v>
          </cell>
          <cell r="J36" t="e">
            <v>#REF!</v>
          </cell>
          <cell r="K36" t="str">
            <v/>
          </cell>
          <cell r="L36" t="str">
            <v/>
          </cell>
          <cell r="M36" t="str">
            <v/>
          </cell>
          <cell r="N36" t="str">
            <v/>
          </cell>
          <cell r="O36" t="str">
            <v/>
          </cell>
          <cell r="P36" t="str">
            <v/>
          </cell>
          <cell r="Q36" t="str">
            <v/>
          </cell>
          <cell r="R36" t="str">
            <v/>
          </cell>
          <cell r="S36" t="str">
            <v/>
          </cell>
        </row>
        <row r="37">
          <cell r="B37">
            <v>36</v>
          </cell>
          <cell r="C37" t="str">
            <v/>
          </cell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  <cell r="I37" t="e">
            <v>#REF!</v>
          </cell>
          <cell r="J37" t="e">
            <v>#REF!</v>
          </cell>
          <cell r="K37" t="str">
            <v/>
          </cell>
          <cell r="L37" t="str">
            <v/>
          </cell>
          <cell r="M37" t="str">
            <v/>
          </cell>
          <cell r="N37" t="str">
            <v/>
          </cell>
          <cell r="O37" t="str">
            <v/>
          </cell>
          <cell r="P37" t="str">
            <v/>
          </cell>
          <cell r="Q37" t="str">
            <v/>
          </cell>
          <cell r="R37" t="str">
            <v/>
          </cell>
          <cell r="S37" t="str">
            <v/>
          </cell>
        </row>
        <row r="38">
          <cell r="B38">
            <v>37</v>
          </cell>
          <cell r="C38" t="str">
            <v/>
          </cell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 t="e">
            <v>#REF!</v>
          </cell>
          <cell r="J38" t="e">
            <v>#REF!</v>
          </cell>
          <cell r="K38" t="str">
            <v/>
          </cell>
          <cell r="L38" t="str">
            <v/>
          </cell>
          <cell r="M38" t="str">
            <v/>
          </cell>
          <cell r="N38" t="str">
            <v/>
          </cell>
          <cell r="O38" t="str">
            <v/>
          </cell>
          <cell r="P38" t="str">
            <v/>
          </cell>
          <cell r="Q38" t="str">
            <v/>
          </cell>
          <cell r="R38" t="str">
            <v/>
          </cell>
          <cell r="S38" t="str">
            <v/>
          </cell>
        </row>
        <row r="39">
          <cell r="B39">
            <v>38</v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e">
            <v>#REF!</v>
          </cell>
          <cell r="J39" t="e">
            <v>#REF!</v>
          </cell>
          <cell r="K39" t="str">
            <v/>
          </cell>
          <cell r="L39" t="str">
            <v/>
          </cell>
          <cell r="M39" t="str">
            <v/>
          </cell>
          <cell r="N39" t="str">
            <v/>
          </cell>
          <cell r="O39" t="str">
            <v/>
          </cell>
          <cell r="P39" t="str">
            <v/>
          </cell>
          <cell r="Q39" t="str">
            <v/>
          </cell>
          <cell r="R39" t="str">
            <v/>
          </cell>
          <cell r="S39" t="str">
            <v/>
          </cell>
        </row>
        <row r="40">
          <cell r="B40">
            <v>39</v>
          </cell>
          <cell r="C40" t="str">
            <v/>
          </cell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I40" t="e">
            <v>#REF!</v>
          </cell>
          <cell r="J40" t="e">
            <v>#REF!</v>
          </cell>
          <cell r="K40" t="str">
            <v/>
          </cell>
          <cell r="L40" t="str">
            <v/>
          </cell>
          <cell r="M40" t="str">
            <v/>
          </cell>
          <cell r="N40" t="str">
            <v/>
          </cell>
          <cell r="O40" t="str">
            <v/>
          </cell>
          <cell r="P40" t="str">
            <v/>
          </cell>
          <cell r="Q40" t="str">
            <v/>
          </cell>
          <cell r="R40" t="str">
            <v/>
          </cell>
          <cell r="S40" t="str">
            <v/>
          </cell>
        </row>
        <row r="41">
          <cell r="B41">
            <v>40</v>
          </cell>
          <cell r="C41" t="str">
            <v/>
          </cell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  <cell r="I41" t="e">
            <v>#REF!</v>
          </cell>
          <cell r="J41" t="e">
            <v>#REF!</v>
          </cell>
          <cell r="K41" t="str">
            <v/>
          </cell>
          <cell r="L41" t="str">
            <v/>
          </cell>
          <cell r="M41" t="str">
            <v/>
          </cell>
          <cell r="N41" t="str">
            <v/>
          </cell>
          <cell r="O41" t="str">
            <v/>
          </cell>
          <cell r="P41" t="str">
            <v/>
          </cell>
          <cell r="Q41" t="str">
            <v/>
          </cell>
          <cell r="R41" t="str">
            <v/>
          </cell>
          <cell r="S41" t="str">
            <v/>
          </cell>
        </row>
        <row r="42">
          <cell r="B42">
            <v>41</v>
          </cell>
          <cell r="C42" t="str">
            <v/>
          </cell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 t="e">
            <v>#REF!</v>
          </cell>
          <cell r="J42" t="e">
            <v>#REF!</v>
          </cell>
          <cell r="K42" t="str">
            <v/>
          </cell>
          <cell r="L42" t="str">
            <v/>
          </cell>
          <cell r="M42" t="str">
            <v/>
          </cell>
          <cell r="N42" t="str">
            <v/>
          </cell>
          <cell r="O42" t="str">
            <v/>
          </cell>
          <cell r="P42" t="str">
            <v/>
          </cell>
          <cell r="Q42" t="str">
            <v/>
          </cell>
          <cell r="R42" t="str">
            <v/>
          </cell>
          <cell r="S42" t="str">
            <v/>
          </cell>
        </row>
        <row r="43">
          <cell r="B43">
            <v>42</v>
          </cell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e">
            <v>#REF!</v>
          </cell>
          <cell r="J43" t="e">
            <v>#REF!</v>
          </cell>
          <cell r="K43" t="str">
            <v/>
          </cell>
          <cell r="L43" t="str">
            <v/>
          </cell>
          <cell r="M43" t="str">
            <v/>
          </cell>
          <cell r="N43" t="str">
            <v/>
          </cell>
          <cell r="O43" t="str">
            <v/>
          </cell>
          <cell r="P43" t="str">
            <v/>
          </cell>
          <cell r="Q43" t="str">
            <v/>
          </cell>
          <cell r="R43" t="str">
            <v/>
          </cell>
          <cell r="S43" t="str">
            <v/>
          </cell>
        </row>
        <row r="44">
          <cell r="B44">
            <v>43</v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e">
            <v>#REF!</v>
          </cell>
          <cell r="J44" t="e">
            <v>#REF!</v>
          </cell>
          <cell r="K44" t="str">
            <v/>
          </cell>
          <cell r="L44" t="str">
            <v/>
          </cell>
          <cell r="M44" t="str">
            <v/>
          </cell>
          <cell r="N44" t="str">
            <v/>
          </cell>
          <cell r="O44" t="str">
            <v/>
          </cell>
          <cell r="P44" t="str">
            <v/>
          </cell>
          <cell r="Q44" t="str">
            <v/>
          </cell>
          <cell r="R44" t="str">
            <v/>
          </cell>
          <cell r="S44" t="str">
            <v/>
          </cell>
        </row>
        <row r="45">
          <cell r="B45">
            <v>44</v>
          </cell>
          <cell r="C45" t="str">
            <v/>
          </cell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I45" t="e">
            <v>#REF!</v>
          </cell>
          <cell r="J45" t="e">
            <v>#REF!</v>
          </cell>
          <cell r="K45" t="str">
            <v/>
          </cell>
          <cell r="L45" t="str">
            <v/>
          </cell>
          <cell r="M45" t="str">
            <v/>
          </cell>
          <cell r="N45" t="str">
            <v/>
          </cell>
          <cell r="O45" t="str">
            <v/>
          </cell>
          <cell r="P45" t="str">
            <v/>
          </cell>
          <cell r="Q45" t="str">
            <v/>
          </cell>
          <cell r="R45" t="str">
            <v/>
          </cell>
          <cell r="S45" t="str">
            <v/>
          </cell>
        </row>
        <row r="46">
          <cell r="B46">
            <v>45</v>
          </cell>
          <cell r="C46" t="str">
            <v/>
          </cell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  <cell r="I46" t="e">
            <v>#REF!</v>
          </cell>
          <cell r="J46" t="e">
            <v>#REF!</v>
          </cell>
          <cell r="K46" t="str">
            <v/>
          </cell>
          <cell r="L46" t="str">
            <v/>
          </cell>
          <cell r="M46" t="str">
            <v/>
          </cell>
          <cell r="N46" t="str">
            <v/>
          </cell>
          <cell r="O46" t="str">
            <v/>
          </cell>
          <cell r="P46" t="str">
            <v/>
          </cell>
          <cell r="Q46" t="str">
            <v/>
          </cell>
          <cell r="R46" t="str">
            <v/>
          </cell>
          <cell r="S46" t="str">
            <v/>
          </cell>
        </row>
        <row r="47">
          <cell r="B47">
            <v>46</v>
          </cell>
          <cell r="C47" t="str">
            <v/>
          </cell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  <cell r="I47" t="e">
            <v>#REF!</v>
          </cell>
          <cell r="J47" t="e">
            <v>#REF!</v>
          </cell>
          <cell r="K47" t="str">
            <v/>
          </cell>
          <cell r="L47" t="str">
            <v/>
          </cell>
          <cell r="M47" t="str">
            <v/>
          </cell>
          <cell r="N47" t="str">
            <v/>
          </cell>
          <cell r="O47" t="str">
            <v/>
          </cell>
          <cell r="P47" t="str">
            <v/>
          </cell>
          <cell r="Q47" t="str">
            <v/>
          </cell>
          <cell r="R47" t="str">
            <v/>
          </cell>
          <cell r="S47" t="str">
            <v/>
          </cell>
        </row>
        <row r="48">
          <cell r="B48">
            <v>47</v>
          </cell>
          <cell r="C48" t="str">
            <v/>
          </cell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  <cell r="I48" t="e">
            <v>#REF!</v>
          </cell>
          <cell r="J48" t="e">
            <v>#REF!</v>
          </cell>
          <cell r="K48" t="str">
            <v/>
          </cell>
          <cell r="L48" t="str">
            <v/>
          </cell>
          <cell r="M48" t="str">
            <v/>
          </cell>
          <cell r="N48" t="str">
            <v/>
          </cell>
          <cell r="O48" t="str">
            <v/>
          </cell>
          <cell r="P48" t="str">
            <v/>
          </cell>
          <cell r="Q48" t="str">
            <v/>
          </cell>
          <cell r="R48" t="str">
            <v/>
          </cell>
          <cell r="S48" t="str">
            <v/>
          </cell>
        </row>
        <row r="49">
          <cell r="B49">
            <v>48</v>
          </cell>
          <cell r="C49" t="str">
            <v/>
          </cell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  <cell r="I49" t="e">
            <v>#REF!</v>
          </cell>
          <cell r="J49" t="e">
            <v>#REF!</v>
          </cell>
          <cell r="K49" t="str">
            <v/>
          </cell>
          <cell r="L49" t="str">
            <v/>
          </cell>
          <cell r="M49" t="str">
            <v/>
          </cell>
          <cell r="N49" t="str">
            <v/>
          </cell>
          <cell r="O49" t="str">
            <v/>
          </cell>
          <cell r="P49" t="str">
            <v/>
          </cell>
          <cell r="Q49" t="str">
            <v/>
          </cell>
          <cell r="R49" t="str">
            <v/>
          </cell>
          <cell r="S49" t="str">
            <v/>
          </cell>
        </row>
        <row r="50">
          <cell r="B50">
            <v>49</v>
          </cell>
          <cell r="C50" t="str">
            <v/>
          </cell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e">
            <v>#REF!</v>
          </cell>
          <cell r="J50" t="e">
            <v>#REF!</v>
          </cell>
          <cell r="K50" t="str">
            <v/>
          </cell>
          <cell r="L50" t="str">
            <v/>
          </cell>
          <cell r="M50" t="str">
            <v/>
          </cell>
          <cell r="N50" t="str">
            <v/>
          </cell>
          <cell r="O50" t="str">
            <v/>
          </cell>
          <cell r="P50" t="str">
            <v/>
          </cell>
          <cell r="Q50" t="str">
            <v/>
          </cell>
          <cell r="R50" t="str">
            <v/>
          </cell>
          <cell r="S50" t="str">
            <v/>
          </cell>
        </row>
        <row r="51">
          <cell r="B51">
            <v>50</v>
          </cell>
          <cell r="C51" t="str">
            <v/>
          </cell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e">
            <v>#REF!</v>
          </cell>
          <cell r="J51" t="e">
            <v>#REF!</v>
          </cell>
          <cell r="K51" t="str">
            <v/>
          </cell>
          <cell r="L51" t="str">
            <v/>
          </cell>
          <cell r="M51" t="str">
            <v/>
          </cell>
          <cell r="N51" t="str">
            <v/>
          </cell>
          <cell r="O51" t="str">
            <v/>
          </cell>
          <cell r="P51" t="str">
            <v/>
          </cell>
          <cell r="Q51" t="str">
            <v/>
          </cell>
          <cell r="R51" t="str">
            <v/>
          </cell>
          <cell r="S51" t="str">
            <v/>
          </cell>
        </row>
        <row r="52">
          <cell r="B52">
            <v>51</v>
          </cell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  <cell r="I52" t="e">
            <v>#REF!</v>
          </cell>
          <cell r="J52" t="e">
            <v>#REF!</v>
          </cell>
          <cell r="K52" t="str">
            <v/>
          </cell>
          <cell r="L52" t="str">
            <v/>
          </cell>
          <cell r="M52" t="str">
            <v/>
          </cell>
          <cell r="N52" t="str">
            <v/>
          </cell>
          <cell r="O52" t="str">
            <v/>
          </cell>
          <cell r="P52" t="str">
            <v/>
          </cell>
          <cell r="Q52" t="str">
            <v/>
          </cell>
          <cell r="R52" t="str">
            <v/>
          </cell>
          <cell r="S52" t="str">
            <v/>
          </cell>
        </row>
        <row r="53">
          <cell r="B53">
            <v>52</v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  <cell r="I53" t="e">
            <v>#REF!</v>
          </cell>
          <cell r="J53" t="e">
            <v>#REF!</v>
          </cell>
          <cell r="K53" t="str">
            <v/>
          </cell>
          <cell r="L53" t="str">
            <v/>
          </cell>
          <cell r="M53" t="str">
            <v/>
          </cell>
          <cell r="N53" t="str">
            <v/>
          </cell>
          <cell r="O53" t="str">
            <v/>
          </cell>
          <cell r="P53" t="str">
            <v/>
          </cell>
          <cell r="Q53" t="str">
            <v/>
          </cell>
          <cell r="R53" t="str">
            <v/>
          </cell>
          <cell r="S53" t="str">
            <v/>
          </cell>
        </row>
        <row r="54">
          <cell r="B54">
            <v>53</v>
          </cell>
          <cell r="C54" t="str">
            <v/>
          </cell>
          <cell r="D54" t="str">
            <v/>
          </cell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  <cell r="I54" t="e">
            <v>#REF!</v>
          </cell>
          <cell r="J54" t="e">
            <v>#REF!</v>
          </cell>
          <cell r="K54" t="str">
            <v/>
          </cell>
          <cell r="L54" t="str">
            <v/>
          </cell>
          <cell r="M54" t="str">
            <v/>
          </cell>
          <cell r="N54" t="str">
            <v/>
          </cell>
          <cell r="O54" t="str">
            <v/>
          </cell>
          <cell r="P54" t="str">
            <v/>
          </cell>
          <cell r="Q54" t="str">
            <v/>
          </cell>
          <cell r="R54" t="str">
            <v/>
          </cell>
          <cell r="S54" t="str">
            <v/>
          </cell>
        </row>
        <row r="55">
          <cell r="B55">
            <v>54</v>
          </cell>
          <cell r="C55" t="str">
            <v/>
          </cell>
          <cell r="D55" t="str">
            <v/>
          </cell>
          <cell r="E55" t="str">
            <v/>
          </cell>
          <cell r="F55" t="str">
            <v/>
          </cell>
          <cell r="G55" t="str">
            <v/>
          </cell>
          <cell r="H55" t="str">
            <v/>
          </cell>
          <cell r="I55" t="e">
            <v>#REF!</v>
          </cell>
          <cell r="J55" t="e">
            <v>#REF!</v>
          </cell>
          <cell r="K55" t="str">
            <v/>
          </cell>
          <cell r="L55" t="str">
            <v/>
          </cell>
          <cell r="M55" t="str">
            <v/>
          </cell>
          <cell r="N55" t="str">
            <v/>
          </cell>
          <cell r="O55" t="str">
            <v/>
          </cell>
          <cell r="P55" t="str">
            <v/>
          </cell>
          <cell r="Q55" t="str">
            <v/>
          </cell>
          <cell r="R55" t="str">
            <v/>
          </cell>
          <cell r="S55" t="str">
            <v/>
          </cell>
        </row>
        <row r="56">
          <cell r="B56">
            <v>55</v>
          </cell>
          <cell r="C56" t="str">
            <v/>
          </cell>
          <cell r="D56" t="str">
            <v/>
          </cell>
          <cell r="E56" t="str">
            <v/>
          </cell>
          <cell r="F56" t="str">
            <v/>
          </cell>
          <cell r="G56" t="str">
            <v/>
          </cell>
          <cell r="H56" t="str">
            <v/>
          </cell>
          <cell r="I56" t="e">
            <v>#REF!</v>
          </cell>
          <cell r="J56" t="e">
            <v>#REF!</v>
          </cell>
          <cell r="K56" t="str">
            <v/>
          </cell>
          <cell r="L56" t="str">
            <v/>
          </cell>
          <cell r="M56" t="str">
            <v/>
          </cell>
          <cell r="N56" t="str">
            <v/>
          </cell>
          <cell r="O56" t="str">
            <v/>
          </cell>
          <cell r="P56" t="str">
            <v/>
          </cell>
          <cell r="Q56" t="str">
            <v/>
          </cell>
          <cell r="R56" t="str">
            <v/>
          </cell>
          <cell r="S56" t="str">
            <v/>
          </cell>
        </row>
        <row r="57">
          <cell r="B57">
            <v>56</v>
          </cell>
          <cell r="C57" t="str">
            <v/>
          </cell>
          <cell r="D57" t="str">
            <v/>
          </cell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  <cell r="I57" t="e">
            <v>#REF!</v>
          </cell>
          <cell r="J57" t="e">
            <v>#REF!</v>
          </cell>
          <cell r="K57" t="str">
            <v/>
          </cell>
          <cell r="L57" t="str">
            <v/>
          </cell>
          <cell r="M57" t="str">
            <v/>
          </cell>
          <cell r="N57" t="str">
            <v/>
          </cell>
          <cell r="O57" t="str">
            <v/>
          </cell>
          <cell r="P57" t="str">
            <v/>
          </cell>
          <cell r="Q57" t="str">
            <v/>
          </cell>
          <cell r="R57" t="str">
            <v/>
          </cell>
          <cell r="S57" t="str">
            <v/>
          </cell>
        </row>
        <row r="58">
          <cell r="B58">
            <v>57</v>
          </cell>
          <cell r="C58" t="str">
            <v/>
          </cell>
          <cell r="D58" t="str">
            <v/>
          </cell>
          <cell r="E58" t="str">
            <v/>
          </cell>
          <cell r="F58" t="str">
            <v/>
          </cell>
          <cell r="G58" t="str">
            <v/>
          </cell>
          <cell r="H58" t="str">
            <v/>
          </cell>
          <cell r="I58" t="e">
            <v>#REF!</v>
          </cell>
          <cell r="J58" t="e">
            <v>#REF!</v>
          </cell>
          <cell r="K58" t="str">
            <v/>
          </cell>
          <cell r="L58" t="str">
            <v/>
          </cell>
          <cell r="M58" t="str">
            <v/>
          </cell>
          <cell r="N58" t="str">
            <v/>
          </cell>
          <cell r="O58" t="str">
            <v/>
          </cell>
          <cell r="P58" t="str">
            <v/>
          </cell>
          <cell r="Q58" t="str">
            <v/>
          </cell>
          <cell r="R58" t="str">
            <v/>
          </cell>
          <cell r="S58" t="str">
            <v/>
          </cell>
        </row>
        <row r="59">
          <cell r="B59">
            <v>58</v>
          </cell>
          <cell r="C59" t="str">
            <v/>
          </cell>
          <cell r="D59" t="str">
            <v/>
          </cell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  <cell r="I59" t="e">
            <v>#REF!</v>
          </cell>
          <cell r="J59" t="e">
            <v>#REF!</v>
          </cell>
          <cell r="K59" t="str">
            <v/>
          </cell>
          <cell r="L59" t="str">
            <v/>
          </cell>
          <cell r="M59" t="str">
            <v/>
          </cell>
          <cell r="N59" t="str">
            <v/>
          </cell>
          <cell r="O59" t="str">
            <v/>
          </cell>
          <cell r="P59" t="str">
            <v/>
          </cell>
          <cell r="Q59" t="str">
            <v/>
          </cell>
          <cell r="R59" t="str">
            <v/>
          </cell>
          <cell r="S59" t="str">
            <v/>
          </cell>
        </row>
        <row r="60">
          <cell r="B60">
            <v>59</v>
          </cell>
          <cell r="C60" t="str">
            <v/>
          </cell>
          <cell r="D60" t="str">
            <v/>
          </cell>
          <cell r="E60" t="str">
            <v/>
          </cell>
          <cell r="F60" t="str">
            <v/>
          </cell>
          <cell r="G60" t="str">
            <v/>
          </cell>
          <cell r="H60" t="str">
            <v/>
          </cell>
          <cell r="I60" t="e">
            <v>#REF!</v>
          </cell>
          <cell r="J60" t="e">
            <v>#REF!</v>
          </cell>
          <cell r="K60" t="str">
            <v/>
          </cell>
          <cell r="L60" t="str">
            <v/>
          </cell>
          <cell r="M60" t="str">
            <v/>
          </cell>
          <cell r="N60" t="str">
            <v/>
          </cell>
          <cell r="O60" t="str">
            <v/>
          </cell>
          <cell r="P60" t="str">
            <v/>
          </cell>
          <cell r="Q60" t="str">
            <v/>
          </cell>
          <cell r="R60" t="str">
            <v/>
          </cell>
          <cell r="S60" t="str">
            <v/>
          </cell>
        </row>
        <row r="61">
          <cell r="B61">
            <v>60</v>
          </cell>
          <cell r="C61" t="str">
            <v/>
          </cell>
          <cell r="D61" t="str">
            <v/>
          </cell>
          <cell r="E61" t="str">
            <v/>
          </cell>
          <cell r="F61" t="str">
            <v/>
          </cell>
          <cell r="G61" t="str">
            <v/>
          </cell>
          <cell r="H61" t="str">
            <v/>
          </cell>
          <cell r="I61" t="e">
            <v>#REF!</v>
          </cell>
          <cell r="J61" t="e">
            <v>#REF!</v>
          </cell>
          <cell r="K61" t="str">
            <v/>
          </cell>
          <cell r="L61" t="str">
            <v/>
          </cell>
          <cell r="M61" t="str">
            <v/>
          </cell>
          <cell r="N61" t="str">
            <v/>
          </cell>
          <cell r="O61" t="str">
            <v/>
          </cell>
          <cell r="P61" t="str">
            <v/>
          </cell>
          <cell r="Q61" t="str">
            <v/>
          </cell>
          <cell r="R61" t="str">
            <v/>
          </cell>
          <cell r="S61" t="str">
            <v/>
          </cell>
        </row>
        <row r="62">
          <cell r="B62">
            <v>61</v>
          </cell>
          <cell r="C62" t="str">
            <v/>
          </cell>
          <cell r="D62" t="str">
            <v/>
          </cell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  <cell r="I62" t="e">
            <v>#REF!</v>
          </cell>
          <cell r="J62" t="e">
            <v>#REF!</v>
          </cell>
          <cell r="K62" t="str">
            <v/>
          </cell>
          <cell r="L62" t="str">
            <v/>
          </cell>
          <cell r="M62" t="str">
            <v/>
          </cell>
          <cell r="N62" t="str">
            <v/>
          </cell>
          <cell r="O62" t="str">
            <v/>
          </cell>
          <cell r="P62" t="str">
            <v/>
          </cell>
          <cell r="Q62" t="str">
            <v/>
          </cell>
          <cell r="R62" t="str">
            <v/>
          </cell>
          <cell r="S62" t="str">
            <v/>
          </cell>
        </row>
        <row r="63">
          <cell r="B63">
            <v>62</v>
          </cell>
          <cell r="C63" t="str">
            <v/>
          </cell>
          <cell r="D63" t="str">
            <v/>
          </cell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  <cell r="I63" t="e">
            <v>#REF!</v>
          </cell>
          <cell r="J63" t="e">
            <v>#REF!</v>
          </cell>
          <cell r="K63" t="str">
            <v/>
          </cell>
          <cell r="L63" t="str">
            <v/>
          </cell>
          <cell r="M63" t="str">
            <v/>
          </cell>
          <cell r="N63" t="str">
            <v/>
          </cell>
          <cell r="O63" t="str">
            <v/>
          </cell>
          <cell r="P63" t="str">
            <v/>
          </cell>
          <cell r="Q63" t="str">
            <v/>
          </cell>
          <cell r="R63" t="str">
            <v/>
          </cell>
          <cell r="S63" t="str">
            <v/>
          </cell>
        </row>
        <row r="64">
          <cell r="B64">
            <v>63</v>
          </cell>
          <cell r="C64" t="str">
            <v/>
          </cell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  <cell r="H64" t="str">
            <v/>
          </cell>
          <cell r="I64" t="e">
            <v>#REF!</v>
          </cell>
          <cell r="J64" t="e">
            <v>#REF!</v>
          </cell>
          <cell r="K64" t="str">
            <v/>
          </cell>
          <cell r="L64" t="str">
            <v/>
          </cell>
          <cell r="M64" t="str">
            <v/>
          </cell>
          <cell r="N64" t="str">
            <v/>
          </cell>
          <cell r="O64" t="str">
            <v/>
          </cell>
          <cell r="P64" t="str">
            <v/>
          </cell>
          <cell r="Q64" t="str">
            <v/>
          </cell>
          <cell r="R64" t="str">
            <v/>
          </cell>
          <cell r="S64" t="str">
            <v/>
          </cell>
        </row>
        <row r="65">
          <cell r="B65">
            <v>64</v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  <cell r="I65" t="e">
            <v>#REF!</v>
          </cell>
          <cell r="J65" t="e">
            <v>#REF!</v>
          </cell>
          <cell r="K65" t="str">
            <v/>
          </cell>
          <cell r="L65" t="str">
            <v/>
          </cell>
          <cell r="M65" t="str">
            <v/>
          </cell>
          <cell r="N65" t="str">
            <v/>
          </cell>
          <cell r="O65" t="str">
            <v/>
          </cell>
          <cell r="P65" t="str">
            <v/>
          </cell>
          <cell r="Q65" t="str">
            <v/>
          </cell>
          <cell r="R65" t="str">
            <v/>
          </cell>
          <cell r="S65" t="str">
            <v/>
          </cell>
        </row>
        <row r="66">
          <cell r="B66">
            <v>65</v>
          </cell>
          <cell r="C66" t="str">
            <v/>
          </cell>
          <cell r="D66" t="str">
            <v/>
          </cell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  <cell r="I66" t="e">
            <v>#REF!</v>
          </cell>
          <cell r="J66" t="e">
            <v>#REF!</v>
          </cell>
          <cell r="K66" t="str">
            <v/>
          </cell>
          <cell r="L66" t="str">
            <v/>
          </cell>
          <cell r="M66" t="str">
            <v/>
          </cell>
          <cell r="N66" t="str">
            <v/>
          </cell>
          <cell r="O66" t="str">
            <v/>
          </cell>
          <cell r="P66" t="str">
            <v/>
          </cell>
          <cell r="Q66" t="str">
            <v/>
          </cell>
          <cell r="R66" t="str">
            <v/>
          </cell>
          <cell r="S66" t="str">
            <v/>
          </cell>
        </row>
        <row r="67">
          <cell r="B67">
            <v>66</v>
          </cell>
          <cell r="C67" t="str">
            <v/>
          </cell>
          <cell r="D67" t="str">
            <v/>
          </cell>
          <cell r="E67" t="str">
            <v/>
          </cell>
          <cell r="F67" t="str">
            <v/>
          </cell>
          <cell r="G67" t="str">
            <v/>
          </cell>
          <cell r="H67" t="str">
            <v/>
          </cell>
          <cell r="I67" t="e">
            <v>#REF!</v>
          </cell>
          <cell r="J67" t="e">
            <v>#REF!</v>
          </cell>
          <cell r="K67" t="str">
            <v/>
          </cell>
          <cell r="L67" t="str">
            <v/>
          </cell>
          <cell r="M67" t="str">
            <v/>
          </cell>
          <cell r="N67" t="str">
            <v/>
          </cell>
          <cell r="O67" t="str">
            <v/>
          </cell>
          <cell r="P67" t="str">
            <v/>
          </cell>
          <cell r="Q67" t="str">
            <v/>
          </cell>
          <cell r="R67" t="str">
            <v/>
          </cell>
          <cell r="S67" t="str">
            <v/>
          </cell>
        </row>
        <row r="68">
          <cell r="B68">
            <v>67</v>
          </cell>
          <cell r="C68" t="str">
            <v/>
          </cell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  <cell r="I68" t="e">
            <v>#REF!</v>
          </cell>
          <cell r="J68" t="e">
            <v>#REF!</v>
          </cell>
          <cell r="K68" t="str">
            <v/>
          </cell>
          <cell r="L68" t="str">
            <v/>
          </cell>
          <cell r="M68" t="str">
            <v/>
          </cell>
          <cell r="N68" t="str">
            <v/>
          </cell>
          <cell r="O68" t="str">
            <v/>
          </cell>
          <cell r="P68" t="str">
            <v/>
          </cell>
          <cell r="Q68" t="str">
            <v/>
          </cell>
          <cell r="R68" t="str">
            <v/>
          </cell>
          <cell r="S68" t="str">
            <v/>
          </cell>
        </row>
        <row r="69">
          <cell r="B69">
            <v>68</v>
          </cell>
          <cell r="C69" t="str">
            <v/>
          </cell>
          <cell r="D69" t="str">
            <v/>
          </cell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  <cell r="I69" t="e">
            <v>#REF!</v>
          </cell>
          <cell r="J69" t="e">
            <v>#REF!</v>
          </cell>
          <cell r="K69" t="str">
            <v/>
          </cell>
          <cell r="L69" t="str">
            <v/>
          </cell>
          <cell r="M69" t="str">
            <v/>
          </cell>
          <cell r="N69" t="str">
            <v/>
          </cell>
          <cell r="O69" t="str">
            <v/>
          </cell>
          <cell r="P69" t="str">
            <v/>
          </cell>
          <cell r="Q69" t="str">
            <v/>
          </cell>
          <cell r="R69" t="str">
            <v/>
          </cell>
          <cell r="S69" t="str">
            <v/>
          </cell>
        </row>
        <row r="70">
          <cell r="B70">
            <v>69</v>
          </cell>
          <cell r="C70" t="str">
            <v/>
          </cell>
          <cell r="D70" t="str">
            <v/>
          </cell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  <cell r="I70" t="e">
            <v>#REF!</v>
          </cell>
          <cell r="J70" t="e">
            <v>#REF!</v>
          </cell>
          <cell r="K70" t="str">
            <v/>
          </cell>
          <cell r="L70" t="str">
            <v/>
          </cell>
          <cell r="M70" t="str">
            <v/>
          </cell>
          <cell r="N70" t="str">
            <v/>
          </cell>
          <cell r="O70" t="str">
            <v/>
          </cell>
          <cell r="P70" t="str">
            <v/>
          </cell>
          <cell r="Q70" t="str">
            <v/>
          </cell>
          <cell r="R70" t="str">
            <v/>
          </cell>
          <cell r="S70" t="str">
            <v/>
          </cell>
        </row>
        <row r="71">
          <cell r="B71">
            <v>70</v>
          </cell>
          <cell r="C71" t="str">
            <v/>
          </cell>
          <cell r="D71" t="str">
            <v/>
          </cell>
          <cell r="E71" t="str">
            <v/>
          </cell>
          <cell r="F71" t="str">
            <v/>
          </cell>
          <cell r="G71" t="str">
            <v/>
          </cell>
          <cell r="H71" t="str">
            <v/>
          </cell>
          <cell r="I71" t="e">
            <v>#REF!</v>
          </cell>
          <cell r="J71" t="e">
            <v>#REF!</v>
          </cell>
          <cell r="K71" t="str">
            <v/>
          </cell>
          <cell r="L71" t="str">
            <v/>
          </cell>
          <cell r="M71" t="str">
            <v/>
          </cell>
          <cell r="N71" t="str">
            <v/>
          </cell>
          <cell r="O71" t="str">
            <v/>
          </cell>
          <cell r="P71" t="str">
            <v/>
          </cell>
          <cell r="Q71" t="str">
            <v/>
          </cell>
          <cell r="R71" t="str">
            <v/>
          </cell>
          <cell r="S71" t="str">
            <v/>
          </cell>
        </row>
        <row r="72">
          <cell r="B72">
            <v>71</v>
          </cell>
          <cell r="C72" t="str">
            <v/>
          </cell>
          <cell r="D72" t="str">
            <v/>
          </cell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  <cell r="I72" t="e">
            <v>#REF!</v>
          </cell>
          <cell r="J72" t="e">
            <v>#REF!</v>
          </cell>
          <cell r="K72" t="str">
            <v/>
          </cell>
          <cell r="L72" t="str">
            <v/>
          </cell>
          <cell r="M72" t="str">
            <v/>
          </cell>
          <cell r="N72" t="str">
            <v/>
          </cell>
          <cell r="O72" t="str">
            <v/>
          </cell>
          <cell r="P72" t="str">
            <v/>
          </cell>
          <cell r="Q72" t="str">
            <v/>
          </cell>
          <cell r="R72" t="str">
            <v/>
          </cell>
          <cell r="S72" t="str">
            <v/>
          </cell>
        </row>
        <row r="73">
          <cell r="B73">
            <v>72</v>
          </cell>
          <cell r="C73" t="str">
            <v/>
          </cell>
          <cell r="D73" t="str">
            <v/>
          </cell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  <cell r="I73" t="e">
            <v>#REF!</v>
          </cell>
          <cell r="J73" t="e">
            <v>#REF!</v>
          </cell>
          <cell r="K73" t="str">
            <v/>
          </cell>
          <cell r="L73" t="str">
            <v/>
          </cell>
          <cell r="M73" t="str">
            <v/>
          </cell>
          <cell r="N73" t="str">
            <v/>
          </cell>
          <cell r="O73" t="str">
            <v/>
          </cell>
          <cell r="P73" t="str">
            <v/>
          </cell>
          <cell r="Q73" t="str">
            <v/>
          </cell>
          <cell r="R73" t="str">
            <v/>
          </cell>
          <cell r="S73" t="str">
            <v/>
          </cell>
        </row>
        <row r="74">
          <cell r="B74">
            <v>73</v>
          </cell>
          <cell r="C74" t="str">
            <v/>
          </cell>
          <cell r="D74" t="str">
            <v/>
          </cell>
          <cell r="E74" t="str">
            <v/>
          </cell>
          <cell r="F74" t="str">
            <v/>
          </cell>
          <cell r="G74" t="str">
            <v/>
          </cell>
          <cell r="H74" t="str">
            <v/>
          </cell>
          <cell r="I74" t="e">
            <v>#REF!</v>
          </cell>
          <cell r="J74" t="e">
            <v>#REF!</v>
          </cell>
          <cell r="K74" t="str">
            <v/>
          </cell>
          <cell r="L74" t="str">
            <v/>
          </cell>
          <cell r="M74" t="str">
            <v/>
          </cell>
          <cell r="N74" t="str">
            <v/>
          </cell>
          <cell r="O74" t="str">
            <v/>
          </cell>
          <cell r="P74" t="str">
            <v/>
          </cell>
          <cell r="Q74" t="str">
            <v/>
          </cell>
          <cell r="R74" t="str">
            <v/>
          </cell>
          <cell r="S74" t="str">
            <v/>
          </cell>
        </row>
        <row r="75">
          <cell r="B75">
            <v>74</v>
          </cell>
          <cell r="C75" t="str">
            <v/>
          </cell>
          <cell r="D75" t="str">
            <v/>
          </cell>
          <cell r="E75" t="str">
            <v/>
          </cell>
          <cell r="F75" t="str">
            <v/>
          </cell>
          <cell r="G75" t="str">
            <v/>
          </cell>
          <cell r="H75" t="str">
            <v/>
          </cell>
          <cell r="I75" t="e">
            <v>#REF!</v>
          </cell>
          <cell r="J75" t="e">
            <v>#REF!</v>
          </cell>
          <cell r="K75" t="str">
            <v/>
          </cell>
          <cell r="L75" t="str">
            <v/>
          </cell>
          <cell r="M75" t="str">
            <v/>
          </cell>
          <cell r="N75" t="str">
            <v/>
          </cell>
          <cell r="O75" t="str">
            <v/>
          </cell>
          <cell r="P75" t="str">
            <v/>
          </cell>
          <cell r="Q75" t="str">
            <v/>
          </cell>
          <cell r="R75" t="str">
            <v/>
          </cell>
          <cell r="S75" t="str">
            <v/>
          </cell>
        </row>
        <row r="76">
          <cell r="B76">
            <v>75</v>
          </cell>
          <cell r="C76" t="str">
            <v/>
          </cell>
          <cell r="D76" t="str">
            <v/>
          </cell>
          <cell r="E76" t="str">
            <v/>
          </cell>
          <cell r="F76" t="str">
            <v/>
          </cell>
          <cell r="G76" t="str">
            <v/>
          </cell>
          <cell r="H76" t="str">
            <v/>
          </cell>
          <cell r="I76" t="e">
            <v>#REF!</v>
          </cell>
          <cell r="J76" t="e">
            <v>#REF!</v>
          </cell>
          <cell r="K76" t="str">
            <v/>
          </cell>
          <cell r="L76" t="str">
            <v/>
          </cell>
          <cell r="M76" t="str">
            <v/>
          </cell>
          <cell r="N76" t="str">
            <v/>
          </cell>
          <cell r="O76" t="str">
            <v/>
          </cell>
          <cell r="P76" t="str">
            <v/>
          </cell>
          <cell r="Q76" t="str">
            <v/>
          </cell>
          <cell r="R76" t="str">
            <v/>
          </cell>
          <cell r="S76" t="str">
            <v/>
          </cell>
        </row>
        <row r="77">
          <cell r="B77">
            <v>76</v>
          </cell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  <cell r="I77" t="e">
            <v>#REF!</v>
          </cell>
          <cell r="J77" t="e">
            <v>#REF!</v>
          </cell>
          <cell r="K77" t="str">
            <v/>
          </cell>
          <cell r="L77" t="str">
            <v/>
          </cell>
          <cell r="M77" t="str">
            <v/>
          </cell>
          <cell r="N77" t="str">
            <v/>
          </cell>
          <cell r="O77" t="str">
            <v/>
          </cell>
          <cell r="P77" t="str">
            <v/>
          </cell>
          <cell r="Q77" t="str">
            <v/>
          </cell>
          <cell r="R77" t="str">
            <v/>
          </cell>
          <cell r="S77" t="str">
            <v/>
          </cell>
        </row>
        <row r="78">
          <cell r="B78">
            <v>77</v>
          </cell>
          <cell r="C78" t="str">
            <v/>
          </cell>
          <cell r="D78" t="str">
            <v/>
          </cell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  <cell r="I78" t="e">
            <v>#REF!</v>
          </cell>
          <cell r="J78" t="e">
            <v>#REF!</v>
          </cell>
          <cell r="K78" t="str">
            <v/>
          </cell>
          <cell r="L78" t="str">
            <v/>
          </cell>
          <cell r="M78" t="str">
            <v/>
          </cell>
          <cell r="N78" t="str">
            <v/>
          </cell>
          <cell r="O78" t="str">
            <v/>
          </cell>
          <cell r="P78" t="str">
            <v/>
          </cell>
          <cell r="Q78" t="str">
            <v/>
          </cell>
          <cell r="R78" t="str">
            <v/>
          </cell>
          <cell r="S78" t="str">
            <v/>
          </cell>
        </row>
        <row r="79">
          <cell r="B79">
            <v>78</v>
          </cell>
          <cell r="C79" t="str">
            <v/>
          </cell>
          <cell r="D79" t="str">
            <v/>
          </cell>
          <cell r="E79" t="str">
            <v/>
          </cell>
          <cell r="F79" t="str">
            <v/>
          </cell>
          <cell r="G79" t="str">
            <v/>
          </cell>
          <cell r="H79" t="str">
            <v/>
          </cell>
          <cell r="I79" t="e">
            <v>#REF!</v>
          </cell>
          <cell r="J79" t="e">
            <v>#REF!</v>
          </cell>
          <cell r="K79" t="str">
            <v/>
          </cell>
          <cell r="L79" t="str">
            <v/>
          </cell>
          <cell r="M79" t="str">
            <v/>
          </cell>
          <cell r="N79" t="str">
            <v/>
          </cell>
          <cell r="O79" t="str">
            <v/>
          </cell>
          <cell r="P79" t="str">
            <v/>
          </cell>
          <cell r="Q79" t="str">
            <v/>
          </cell>
          <cell r="R79" t="str">
            <v/>
          </cell>
          <cell r="S79" t="str">
            <v/>
          </cell>
        </row>
        <row r="80">
          <cell r="B80">
            <v>79</v>
          </cell>
          <cell r="C80" t="str">
            <v/>
          </cell>
          <cell r="D80" t="str">
            <v/>
          </cell>
          <cell r="E80" t="str">
            <v/>
          </cell>
          <cell r="F80" t="str">
            <v/>
          </cell>
          <cell r="G80" t="str">
            <v/>
          </cell>
          <cell r="H80" t="str">
            <v/>
          </cell>
          <cell r="I80" t="e">
            <v>#REF!</v>
          </cell>
          <cell r="J80" t="e">
            <v>#REF!</v>
          </cell>
          <cell r="K80" t="str">
            <v/>
          </cell>
          <cell r="L80" t="str">
            <v/>
          </cell>
          <cell r="M80" t="str">
            <v/>
          </cell>
          <cell r="N80" t="str">
            <v/>
          </cell>
          <cell r="O80" t="str">
            <v/>
          </cell>
          <cell r="P80" t="str">
            <v/>
          </cell>
          <cell r="Q80" t="str">
            <v/>
          </cell>
          <cell r="R80" t="str">
            <v/>
          </cell>
          <cell r="S80" t="str">
            <v/>
          </cell>
        </row>
        <row r="81">
          <cell r="B81">
            <v>80</v>
          </cell>
          <cell r="C81" t="str">
            <v/>
          </cell>
          <cell r="D81" t="str">
            <v/>
          </cell>
          <cell r="E81" t="str">
            <v/>
          </cell>
          <cell r="F81" t="str">
            <v/>
          </cell>
          <cell r="G81" t="str">
            <v/>
          </cell>
          <cell r="H81" t="str">
            <v/>
          </cell>
          <cell r="I81" t="e">
            <v>#REF!</v>
          </cell>
          <cell r="J81" t="e">
            <v>#REF!</v>
          </cell>
          <cell r="K81" t="str">
            <v/>
          </cell>
          <cell r="L81" t="str">
            <v/>
          </cell>
          <cell r="M81" t="str">
            <v/>
          </cell>
          <cell r="N81" t="str">
            <v/>
          </cell>
          <cell r="O81" t="str">
            <v/>
          </cell>
          <cell r="P81" t="str">
            <v/>
          </cell>
          <cell r="Q81" t="str">
            <v/>
          </cell>
          <cell r="R81" t="str">
            <v/>
          </cell>
          <cell r="S81" t="str">
            <v/>
          </cell>
        </row>
        <row r="82">
          <cell r="B82">
            <v>81</v>
          </cell>
          <cell r="C82" t="str">
            <v/>
          </cell>
          <cell r="D82" t="str">
            <v/>
          </cell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  <cell r="I82" t="e">
            <v>#REF!</v>
          </cell>
          <cell r="J82" t="e">
            <v>#REF!</v>
          </cell>
          <cell r="K82" t="str">
            <v/>
          </cell>
          <cell r="L82" t="str">
            <v/>
          </cell>
          <cell r="M82" t="str">
            <v/>
          </cell>
          <cell r="N82" t="str">
            <v/>
          </cell>
          <cell r="O82" t="str">
            <v/>
          </cell>
          <cell r="P82" t="str">
            <v/>
          </cell>
          <cell r="Q82" t="str">
            <v/>
          </cell>
          <cell r="R82" t="str">
            <v/>
          </cell>
          <cell r="S82" t="str">
            <v/>
          </cell>
        </row>
        <row r="83">
          <cell r="B83">
            <v>82</v>
          </cell>
          <cell r="C83" t="str">
            <v/>
          </cell>
          <cell r="D83" t="str">
            <v/>
          </cell>
          <cell r="E83" t="str">
            <v/>
          </cell>
          <cell r="F83" t="str">
            <v/>
          </cell>
          <cell r="G83" t="str">
            <v/>
          </cell>
          <cell r="H83" t="str">
            <v/>
          </cell>
          <cell r="I83" t="e">
            <v>#REF!</v>
          </cell>
          <cell r="J83" t="e">
            <v>#REF!</v>
          </cell>
          <cell r="K83" t="str">
            <v/>
          </cell>
          <cell r="L83" t="str">
            <v/>
          </cell>
          <cell r="M83" t="str">
            <v/>
          </cell>
          <cell r="N83" t="str">
            <v/>
          </cell>
          <cell r="O83" t="str">
            <v/>
          </cell>
          <cell r="P83" t="str">
            <v/>
          </cell>
          <cell r="Q83" t="str">
            <v/>
          </cell>
          <cell r="R83" t="str">
            <v/>
          </cell>
          <cell r="S83" t="str">
            <v/>
          </cell>
        </row>
        <row r="84">
          <cell r="B84">
            <v>83</v>
          </cell>
          <cell r="C84" t="str">
            <v/>
          </cell>
          <cell r="D84" t="str">
            <v/>
          </cell>
          <cell r="E84" t="str">
            <v/>
          </cell>
          <cell r="F84" t="str">
            <v/>
          </cell>
          <cell r="G84" t="str">
            <v/>
          </cell>
          <cell r="H84" t="str">
            <v/>
          </cell>
          <cell r="I84" t="e">
            <v>#REF!</v>
          </cell>
          <cell r="J84" t="e">
            <v>#REF!</v>
          </cell>
          <cell r="K84" t="str">
            <v/>
          </cell>
          <cell r="L84" t="str">
            <v/>
          </cell>
          <cell r="M84" t="str">
            <v/>
          </cell>
          <cell r="N84" t="str">
            <v/>
          </cell>
          <cell r="O84" t="str">
            <v/>
          </cell>
          <cell r="P84" t="str">
            <v/>
          </cell>
          <cell r="Q84" t="str">
            <v/>
          </cell>
          <cell r="R84" t="str">
            <v/>
          </cell>
          <cell r="S84" t="str">
            <v/>
          </cell>
        </row>
        <row r="85">
          <cell r="B85">
            <v>84</v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e">
            <v>#REF!</v>
          </cell>
          <cell r="J85" t="e">
            <v>#REF!</v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  <cell r="O85" t="str">
            <v/>
          </cell>
          <cell r="P85" t="str">
            <v/>
          </cell>
          <cell r="Q85" t="str">
            <v/>
          </cell>
          <cell r="R85" t="str">
            <v/>
          </cell>
          <cell r="S85" t="str">
            <v/>
          </cell>
        </row>
        <row r="86">
          <cell r="B86">
            <v>85</v>
          </cell>
          <cell r="C86" t="str">
            <v/>
          </cell>
          <cell r="D86" t="str">
            <v/>
          </cell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  <cell r="I86" t="e">
            <v>#REF!</v>
          </cell>
          <cell r="J86" t="e">
            <v>#REF!</v>
          </cell>
          <cell r="K86" t="str">
            <v/>
          </cell>
          <cell r="L86" t="str">
            <v/>
          </cell>
          <cell r="M86" t="str">
            <v/>
          </cell>
          <cell r="N86" t="str">
            <v/>
          </cell>
          <cell r="O86" t="str">
            <v/>
          </cell>
          <cell r="P86" t="str">
            <v/>
          </cell>
          <cell r="Q86" t="str">
            <v/>
          </cell>
          <cell r="R86" t="str">
            <v/>
          </cell>
          <cell r="S86" t="str">
            <v/>
          </cell>
        </row>
        <row r="87">
          <cell r="B87">
            <v>86</v>
          </cell>
          <cell r="C87" t="str">
            <v/>
          </cell>
          <cell r="D87" t="str">
            <v/>
          </cell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  <cell r="I87" t="e">
            <v>#REF!</v>
          </cell>
          <cell r="J87" t="e">
            <v>#REF!</v>
          </cell>
          <cell r="K87" t="str">
            <v/>
          </cell>
          <cell r="L87" t="str">
            <v/>
          </cell>
          <cell r="M87" t="str">
            <v/>
          </cell>
          <cell r="N87" t="str">
            <v/>
          </cell>
          <cell r="O87" t="str">
            <v/>
          </cell>
          <cell r="P87" t="str">
            <v/>
          </cell>
          <cell r="Q87" t="str">
            <v/>
          </cell>
          <cell r="R87" t="str">
            <v/>
          </cell>
          <cell r="S87" t="str">
            <v/>
          </cell>
        </row>
        <row r="88">
          <cell r="B88">
            <v>87</v>
          </cell>
          <cell r="C88" t="str">
            <v/>
          </cell>
          <cell r="D88" t="str">
            <v/>
          </cell>
          <cell r="E88" t="str">
            <v/>
          </cell>
          <cell r="F88" t="str">
            <v/>
          </cell>
          <cell r="G88" t="str">
            <v/>
          </cell>
          <cell r="H88" t="str">
            <v/>
          </cell>
          <cell r="I88" t="e">
            <v>#REF!</v>
          </cell>
          <cell r="J88" t="e">
            <v>#REF!</v>
          </cell>
          <cell r="K88" t="str">
            <v/>
          </cell>
          <cell r="L88" t="str">
            <v/>
          </cell>
          <cell r="M88" t="str">
            <v/>
          </cell>
          <cell r="N88" t="str">
            <v/>
          </cell>
          <cell r="O88" t="str">
            <v/>
          </cell>
          <cell r="P88" t="str">
            <v/>
          </cell>
          <cell r="Q88" t="str">
            <v/>
          </cell>
          <cell r="R88" t="str">
            <v/>
          </cell>
          <cell r="S88" t="str">
            <v/>
          </cell>
        </row>
        <row r="89">
          <cell r="B89">
            <v>88</v>
          </cell>
          <cell r="C89" t="str">
            <v/>
          </cell>
          <cell r="D89" t="str">
            <v/>
          </cell>
          <cell r="E89" t="str">
            <v/>
          </cell>
          <cell r="F89" t="str">
            <v/>
          </cell>
          <cell r="G89" t="str">
            <v/>
          </cell>
          <cell r="H89" t="str">
            <v/>
          </cell>
          <cell r="I89" t="e">
            <v>#REF!</v>
          </cell>
          <cell r="J89" t="e">
            <v>#REF!</v>
          </cell>
          <cell r="K89" t="str">
            <v/>
          </cell>
          <cell r="L89" t="str">
            <v/>
          </cell>
          <cell r="M89" t="str">
            <v/>
          </cell>
          <cell r="N89" t="str">
            <v/>
          </cell>
          <cell r="O89" t="str">
            <v/>
          </cell>
          <cell r="P89" t="str">
            <v/>
          </cell>
          <cell r="Q89" t="str">
            <v/>
          </cell>
          <cell r="R89" t="str">
            <v/>
          </cell>
          <cell r="S89" t="str">
            <v/>
          </cell>
        </row>
        <row r="90">
          <cell r="B90">
            <v>89</v>
          </cell>
          <cell r="C90" t="str">
            <v/>
          </cell>
          <cell r="D90" t="str">
            <v/>
          </cell>
          <cell r="E90" t="str">
            <v/>
          </cell>
          <cell r="F90" t="str">
            <v/>
          </cell>
          <cell r="G90" t="str">
            <v/>
          </cell>
          <cell r="H90" t="str">
            <v/>
          </cell>
          <cell r="I90" t="e">
            <v>#REF!</v>
          </cell>
          <cell r="J90" t="e">
            <v>#REF!</v>
          </cell>
          <cell r="K90" t="str">
            <v/>
          </cell>
          <cell r="L90" t="str">
            <v/>
          </cell>
          <cell r="M90" t="str">
            <v/>
          </cell>
          <cell r="N90" t="str">
            <v/>
          </cell>
          <cell r="O90" t="str">
            <v/>
          </cell>
          <cell r="P90" t="str">
            <v/>
          </cell>
          <cell r="Q90" t="str">
            <v/>
          </cell>
          <cell r="R90" t="str">
            <v/>
          </cell>
          <cell r="S90" t="str">
            <v/>
          </cell>
        </row>
        <row r="91">
          <cell r="B91">
            <v>90</v>
          </cell>
          <cell r="C91" t="str">
            <v/>
          </cell>
          <cell r="D91" t="str">
            <v/>
          </cell>
          <cell r="E91" t="str">
            <v/>
          </cell>
          <cell r="F91" t="str">
            <v/>
          </cell>
          <cell r="G91" t="str">
            <v/>
          </cell>
          <cell r="H91" t="str">
            <v/>
          </cell>
          <cell r="I91" t="e">
            <v>#REF!</v>
          </cell>
          <cell r="J91" t="e">
            <v>#REF!</v>
          </cell>
          <cell r="K91" t="str">
            <v/>
          </cell>
          <cell r="L91" t="str">
            <v/>
          </cell>
          <cell r="M91" t="str">
            <v/>
          </cell>
          <cell r="N91" t="str">
            <v/>
          </cell>
          <cell r="O91" t="str">
            <v/>
          </cell>
          <cell r="P91" t="str">
            <v/>
          </cell>
          <cell r="Q91" t="str">
            <v/>
          </cell>
          <cell r="R91" t="str">
            <v/>
          </cell>
          <cell r="S91" t="str">
            <v/>
          </cell>
        </row>
        <row r="92">
          <cell r="B92">
            <v>91</v>
          </cell>
          <cell r="C92" t="str">
            <v/>
          </cell>
          <cell r="D92" t="str">
            <v/>
          </cell>
          <cell r="E92" t="str">
            <v/>
          </cell>
          <cell r="F92" t="str">
            <v/>
          </cell>
          <cell r="G92" t="str">
            <v/>
          </cell>
          <cell r="H92" t="str">
            <v/>
          </cell>
          <cell r="I92" t="e">
            <v>#REF!</v>
          </cell>
          <cell r="J92" t="e">
            <v>#REF!</v>
          </cell>
          <cell r="K92" t="str">
            <v/>
          </cell>
          <cell r="L92" t="str">
            <v/>
          </cell>
          <cell r="M92" t="str">
            <v/>
          </cell>
          <cell r="N92" t="str">
            <v/>
          </cell>
          <cell r="O92" t="str">
            <v/>
          </cell>
          <cell r="P92" t="str">
            <v/>
          </cell>
          <cell r="Q92" t="str">
            <v/>
          </cell>
          <cell r="R92" t="str">
            <v/>
          </cell>
          <cell r="S92" t="str">
            <v/>
          </cell>
        </row>
        <row r="93">
          <cell r="B93">
            <v>92</v>
          </cell>
          <cell r="C93" t="str">
            <v/>
          </cell>
          <cell r="D93" t="str">
            <v/>
          </cell>
          <cell r="E93" t="str">
            <v/>
          </cell>
          <cell r="F93" t="str">
            <v/>
          </cell>
          <cell r="G93" t="str">
            <v/>
          </cell>
          <cell r="H93" t="str">
            <v/>
          </cell>
          <cell r="I93" t="e">
            <v>#REF!</v>
          </cell>
          <cell r="J93" t="e">
            <v>#REF!</v>
          </cell>
          <cell r="K93" t="str">
            <v/>
          </cell>
          <cell r="L93" t="str">
            <v/>
          </cell>
          <cell r="M93" t="str">
            <v/>
          </cell>
          <cell r="N93" t="str">
            <v/>
          </cell>
          <cell r="O93" t="str">
            <v/>
          </cell>
          <cell r="P93" t="str">
            <v/>
          </cell>
          <cell r="Q93" t="str">
            <v/>
          </cell>
          <cell r="R93" t="str">
            <v/>
          </cell>
          <cell r="S93" t="str">
            <v/>
          </cell>
        </row>
        <row r="94">
          <cell r="B94">
            <v>93</v>
          </cell>
          <cell r="C94" t="str">
            <v/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  <cell r="I94" t="e">
            <v>#REF!</v>
          </cell>
          <cell r="J94" t="e">
            <v>#REF!</v>
          </cell>
          <cell r="K94" t="str">
            <v/>
          </cell>
          <cell r="L94" t="str">
            <v/>
          </cell>
          <cell r="M94" t="str">
            <v/>
          </cell>
          <cell r="N94" t="str">
            <v/>
          </cell>
          <cell r="O94" t="str">
            <v/>
          </cell>
          <cell r="P94" t="str">
            <v/>
          </cell>
          <cell r="Q94" t="str">
            <v/>
          </cell>
          <cell r="R94" t="str">
            <v/>
          </cell>
          <cell r="S94" t="str">
            <v/>
          </cell>
        </row>
        <row r="95">
          <cell r="B95">
            <v>94</v>
          </cell>
          <cell r="C95" t="str">
            <v/>
          </cell>
          <cell r="D95" t="str">
            <v/>
          </cell>
          <cell r="E95" t="str">
            <v/>
          </cell>
          <cell r="F95" t="str">
            <v/>
          </cell>
          <cell r="G95" t="str">
            <v/>
          </cell>
          <cell r="H95" t="str">
            <v/>
          </cell>
          <cell r="I95" t="e">
            <v>#REF!</v>
          </cell>
          <cell r="J95" t="e">
            <v>#REF!</v>
          </cell>
          <cell r="K95" t="str">
            <v/>
          </cell>
          <cell r="L95" t="str">
            <v/>
          </cell>
          <cell r="M95" t="str">
            <v/>
          </cell>
          <cell r="N95" t="str">
            <v/>
          </cell>
          <cell r="O95" t="str">
            <v/>
          </cell>
          <cell r="P95" t="str">
            <v/>
          </cell>
          <cell r="Q95" t="str">
            <v/>
          </cell>
          <cell r="R95" t="str">
            <v/>
          </cell>
          <cell r="S95" t="str">
            <v/>
          </cell>
        </row>
        <row r="96">
          <cell r="B96">
            <v>95</v>
          </cell>
          <cell r="C96" t="str">
            <v/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  <cell r="H96" t="str">
            <v/>
          </cell>
          <cell r="I96" t="e">
            <v>#REF!</v>
          </cell>
          <cell r="J96" t="e">
            <v>#REF!</v>
          </cell>
          <cell r="K96" t="str">
            <v/>
          </cell>
          <cell r="L96" t="str">
            <v/>
          </cell>
          <cell r="M96" t="str">
            <v/>
          </cell>
          <cell r="N96" t="str">
            <v/>
          </cell>
          <cell r="O96" t="str">
            <v/>
          </cell>
          <cell r="P96" t="str">
            <v/>
          </cell>
          <cell r="Q96" t="str">
            <v/>
          </cell>
          <cell r="R96" t="str">
            <v/>
          </cell>
          <cell r="S96" t="str">
            <v/>
          </cell>
        </row>
        <row r="97">
          <cell r="B97">
            <v>96</v>
          </cell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  <cell r="I97" t="e">
            <v>#REF!</v>
          </cell>
          <cell r="J97" t="e">
            <v>#REF!</v>
          </cell>
          <cell r="K97" t="str">
            <v/>
          </cell>
          <cell r="L97" t="str">
            <v/>
          </cell>
          <cell r="M97" t="str">
            <v/>
          </cell>
          <cell r="N97" t="str">
            <v/>
          </cell>
          <cell r="O97" t="str">
            <v/>
          </cell>
          <cell r="P97" t="str">
            <v/>
          </cell>
          <cell r="Q97" t="str">
            <v/>
          </cell>
          <cell r="R97" t="str">
            <v/>
          </cell>
          <cell r="S97" t="str">
            <v/>
          </cell>
        </row>
        <row r="98">
          <cell r="B98">
            <v>97</v>
          </cell>
          <cell r="C98" t="str">
            <v/>
          </cell>
          <cell r="D98" t="str">
            <v/>
          </cell>
          <cell r="E98" t="str">
            <v/>
          </cell>
          <cell r="F98" t="str">
            <v/>
          </cell>
          <cell r="G98" t="str">
            <v/>
          </cell>
          <cell r="H98" t="str">
            <v/>
          </cell>
          <cell r="I98" t="e">
            <v>#REF!</v>
          </cell>
          <cell r="J98" t="e">
            <v>#REF!</v>
          </cell>
          <cell r="K98" t="str">
            <v/>
          </cell>
          <cell r="L98" t="str">
            <v/>
          </cell>
          <cell r="M98" t="str">
            <v/>
          </cell>
          <cell r="N98" t="str">
            <v/>
          </cell>
          <cell r="O98" t="str">
            <v/>
          </cell>
          <cell r="P98" t="str">
            <v/>
          </cell>
          <cell r="Q98" t="str">
            <v/>
          </cell>
          <cell r="R98" t="str">
            <v/>
          </cell>
          <cell r="S98" t="str">
            <v/>
          </cell>
        </row>
        <row r="99">
          <cell r="B99">
            <v>98</v>
          </cell>
          <cell r="C99" t="str">
            <v/>
          </cell>
          <cell r="D99" t="str">
            <v/>
          </cell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  <cell r="I99" t="e">
            <v>#REF!</v>
          </cell>
          <cell r="J99" t="e">
            <v>#REF!</v>
          </cell>
          <cell r="K99" t="str">
            <v/>
          </cell>
          <cell r="L99" t="str">
            <v/>
          </cell>
          <cell r="M99" t="str">
            <v/>
          </cell>
          <cell r="N99" t="str">
            <v/>
          </cell>
          <cell r="O99" t="str">
            <v/>
          </cell>
          <cell r="P99" t="str">
            <v/>
          </cell>
          <cell r="Q99" t="str">
            <v/>
          </cell>
          <cell r="R99" t="str">
            <v/>
          </cell>
          <cell r="S99" t="str">
            <v/>
          </cell>
        </row>
        <row r="100">
          <cell r="B100">
            <v>99</v>
          </cell>
          <cell r="C100" t="str">
            <v/>
          </cell>
          <cell r="D100" t="str">
            <v/>
          </cell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  <cell r="I100" t="e">
            <v>#REF!</v>
          </cell>
          <cell r="J100" t="e">
            <v>#REF!</v>
          </cell>
          <cell r="K100" t="str">
            <v/>
          </cell>
          <cell r="L100" t="str">
            <v/>
          </cell>
          <cell r="M100" t="str">
            <v/>
          </cell>
          <cell r="N100" t="str">
            <v/>
          </cell>
          <cell r="O100" t="str">
            <v/>
          </cell>
          <cell r="P100" t="str">
            <v/>
          </cell>
          <cell r="Q100" t="str">
            <v/>
          </cell>
          <cell r="R100" t="str">
            <v/>
          </cell>
          <cell r="S100" t="str">
            <v/>
          </cell>
        </row>
        <row r="101">
          <cell r="B101">
            <v>100</v>
          </cell>
          <cell r="C101" t="str">
            <v/>
          </cell>
          <cell r="D101" t="str">
            <v/>
          </cell>
          <cell r="E101" t="str">
            <v/>
          </cell>
          <cell r="F101" t="str">
            <v/>
          </cell>
          <cell r="G101" t="str">
            <v/>
          </cell>
          <cell r="H101" t="str">
            <v/>
          </cell>
          <cell r="I101" t="e">
            <v>#REF!</v>
          </cell>
          <cell r="J101" t="e">
            <v>#REF!</v>
          </cell>
          <cell r="K101" t="str">
            <v/>
          </cell>
          <cell r="L101" t="str">
            <v/>
          </cell>
          <cell r="M101" t="str">
            <v/>
          </cell>
          <cell r="N101" t="str">
            <v/>
          </cell>
          <cell r="O101" t="str">
            <v/>
          </cell>
          <cell r="P101" t="str">
            <v/>
          </cell>
          <cell r="Q101" t="str">
            <v/>
          </cell>
          <cell r="R101" t="str">
            <v/>
          </cell>
          <cell r="S101" t="str">
            <v/>
          </cell>
        </row>
        <row r="102">
          <cell r="B102">
            <v>101</v>
          </cell>
          <cell r="C102" t="str">
            <v/>
          </cell>
          <cell r="D102" t="str">
            <v/>
          </cell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  <cell r="I102" t="e">
            <v>#REF!</v>
          </cell>
          <cell r="J102" t="e">
            <v>#REF!</v>
          </cell>
          <cell r="K102" t="str">
            <v/>
          </cell>
          <cell r="L102" t="str">
            <v/>
          </cell>
          <cell r="M102" t="str">
            <v/>
          </cell>
          <cell r="N102" t="str">
            <v/>
          </cell>
          <cell r="O102" t="str">
            <v/>
          </cell>
          <cell r="P102" t="str">
            <v/>
          </cell>
          <cell r="Q102" t="str">
            <v/>
          </cell>
          <cell r="R102" t="str">
            <v/>
          </cell>
          <cell r="S102" t="str">
            <v/>
          </cell>
        </row>
        <row r="103">
          <cell r="B103">
            <v>102</v>
          </cell>
          <cell r="C103" t="str">
            <v/>
          </cell>
          <cell r="D103" t="str">
            <v/>
          </cell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  <cell r="I103" t="e">
            <v>#REF!</v>
          </cell>
          <cell r="J103" t="e">
            <v>#REF!</v>
          </cell>
          <cell r="K103" t="str">
            <v/>
          </cell>
          <cell r="L103" t="str">
            <v/>
          </cell>
          <cell r="M103" t="str">
            <v/>
          </cell>
          <cell r="N103" t="str">
            <v/>
          </cell>
          <cell r="O103" t="str">
            <v/>
          </cell>
          <cell r="P103" t="str">
            <v/>
          </cell>
          <cell r="Q103" t="str">
            <v/>
          </cell>
          <cell r="R103" t="str">
            <v/>
          </cell>
          <cell r="S103" t="str">
            <v/>
          </cell>
        </row>
        <row r="104">
          <cell r="B104">
            <v>103</v>
          </cell>
          <cell r="C104" t="str">
            <v/>
          </cell>
          <cell r="D104" t="str">
            <v/>
          </cell>
          <cell r="E104" t="str">
            <v/>
          </cell>
          <cell r="F104" t="str">
            <v/>
          </cell>
          <cell r="G104" t="str">
            <v/>
          </cell>
          <cell r="H104" t="str">
            <v/>
          </cell>
          <cell r="I104" t="e">
            <v>#REF!</v>
          </cell>
          <cell r="J104" t="e">
            <v>#REF!</v>
          </cell>
          <cell r="K104" t="str">
            <v/>
          </cell>
          <cell r="L104" t="str">
            <v/>
          </cell>
          <cell r="M104" t="str">
            <v/>
          </cell>
          <cell r="N104" t="str">
            <v/>
          </cell>
          <cell r="O104" t="str">
            <v/>
          </cell>
          <cell r="P104" t="str">
            <v/>
          </cell>
          <cell r="Q104" t="str">
            <v/>
          </cell>
          <cell r="R104" t="str">
            <v/>
          </cell>
          <cell r="S104" t="str">
            <v/>
          </cell>
        </row>
        <row r="105">
          <cell r="B105">
            <v>104</v>
          </cell>
          <cell r="C105" t="str">
            <v/>
          </cell>
          <cell r="D105" t="str">
            <v/>
          </cell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  <cell r="I105" t="e">
            <v>#REF!</v>
          </cell>
          <cell r="J105" t="e">
            <v>#REF!</v>
          </cell>
          <cell r="K105" t="str">
            <v/>
          </cell>
          <cell r="L105" t="str">
            <v/>
          </cell>
          <cell r="M105" t="str">
            <v/>
          </cell>
          <cell r="N105" t="str">
            <v/>
          </cell>
          <cell r="O105" t="str">
            <v/>
          </cell>
          <cell r="P105" t="str">
            <v/>
          </cell>
          <cell r="Q105" t="str">
            <v/>
          </cell>
          <cell r="R105" t="str">
            <v/>
          </cell>
          <cell r="S105" t="str">
            <v/>
          </cell>
        </row>
        <row r="106">
          <cell r="B106">
            <v>105</v>
          </cell>
          <cell r="C106" t="str">
            <v/>
          </cell>
          <cell r="D106" t="str">
            <v/>
          </cell>
          <cell r="E106" t="str">
            <v/>
          </cell>
          <cell r="F106" t="str">
            <v/>
          </cell>
          <cell r="G106" t="str">
            <v/>
          </cell>
          <cell r="H106" t="str">
            <v/>
          </cell>
          <cell r="I106" t="e">
            <v>#REF!</v>
          </cell>
          <cell r="J106" t="e">
            <v>#REF!</v>
          </cell>
          <cell r="K106" t="str">
            <v/>
          </cell>
          <cell r="L106" t="str">
            <v/>
          </cell>
          <cell r="M106" t="str">
            <v/>
          </cell>
          <cell r="N106" t="str">
            <v/>
          </cell>
          <cell r="O106" t="str">
            <v/>
          </cell>
          <cell r="P106" t="str">
            <v/>
          </cell>
          <cell r="Q106" t="str">
            <v/>
          </cell>
          <cell r="R106" t="str">
            <v/>
          </cell>
          <cell r="S106" t="str">
            <v/>
          </cell>
        </row>
        <row r="107">
          <cell r="B107">
            <v>106</v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I107" t="e">
            <v>#REF!</v>
          </cell>
          <cell r="J107" t="e">
            <v>#REF!</v>
          </cell>
          <cell r="K107" t="str">
            <v/>
          </cell>
          <cell r="L107" t="str">
            <v/>
          </cell>
          <cell r="M107" t="str">
            <v/>
          </cell>
          <cell r="N107" t="str">
            <v/>
          </cell>
          <cell r="O107" t="str">
            <v/>
          </cell>
          <cell r="P107" t="str">
            <v/>
          </cell>
          <cell r="Q107" t="str">
            <v/>
          </cell>
          <cell r="R107" t="str">
            <v/>
          </cell>
          <cell r="S107" t="str">
            <v/>
          </cell>
        </row>
        <row r="108">
          <cell r="B108">
            <v>107</v>
          </cell>
          <cell r="C108" t="str">
            <v/>
          </cell>
          <cell r="D108" t="str">
            <v/>
          </cell>
          <cell r="E108" t="str">
            <v/>
          </cell>
          <cell r="F108" t="str">
            <v/>
          </cell>
          <cell r="G108" t="str">
            <v/>
          </cell>
          <cell r="H108" t="str">
            <v/>
          </cell>
          <cell r="I108" t="e">
            <v>#REF!</v>
          </cell>
          <cell r="J108" t="e">
            <v>#REF!</v>
          </cell>
          <cell r="K108" t="str">
            <v/>
          </cell>
          <cell r="L108" t="str">
            <v/>
          </cell>
          <cell r="M108" t="str">
            <v/>
          </cell>
          <cell r="N108" t="str">
            <v/>
          </cell>
          <cell r="O108" t="str">
            <v/>
          </cell>
          <cell r="P108" t="str">
            <v/>
          </cell>
          <cell r="Q108" t="str">
            <v/>
          </cell>
          <cell r="R108" t="str">
            <v/>
          </cell>
          <cell r="S108" t="str">
            <v/>
          </cell>
        </row>
        <row r="109">
          <cell r="B109">
            <v>108</v>
          </cell>
          <cell r="C109" t="str">
            <v/>
          </cell>
          <cell r="D109" t="str">
            <v/>
          </cell>
          <cell r="E109" t="str">
            <v/>
          </cell>
          <cell r="F109" t="str">
            <v/>
          </cell>
          <cell r="G109" t="str">
            <v/>
          </cell>
          <cell r="H109" t="str">
            <v/>
          </cell>
          <cell r="I109" t="e">
            <v>#REF!</v>
          </cell>
          <cell r="J109" t="e">
            <v>#REF!</v>
          </cell>
          <cell r="K109" t="str">
            <v/>
          </cell>
          <cell r="L109" t="str">
            <v/>
          </cell>
          <cell r="M109" t="str">
            <v/>
          </cell>
          <cell r="N109" t="str">
            <v/>
          </cell>
          <cell r="O109" t="str">
            <v/>
          </cell>
          <cell r="P109" t="str">
            <v/>
          </cell>
          <cell r="Q109" t="str">
            <v/>
          </cell>
          <cell r="R109" t="str">
            <v/>
          </cell>
          <cell r="S109" t="str">
            <v/>
          </cell>
        </row>
        <row r="110">
          <cell r="B110">
            <v>109</v>
          </cell>
          <cell r="C110" t="str">
            <v/>
          </cell>
          <cell r="D110" t="str">
            <v/>
          </cell>
          <cell r="E110" t="str">
            <v/>
          </cell>
          <cell r="F110" t="str">
            <v/>
          </cell>
          <cell r="G110" t="str">
            <v/>
          </cell>
          <cell r="H110" t="str">
            <v/>
          </cell>
          <cell r="I110" t="e">
            <v>#REF!</v>
          </cell>
          <cell r="J110" t="e">
            <v>#REF!</v>
          </cell>
          <cell r="K110" t="str">
            <v/>
          </cell>
          <cell r="L110" t="str">
            <v/>
          </cell>
          <cell r="M110" t="str">
            <v/>
          </cell>
          <cell r="N110" t="str">
            <v/>
          </cell>
          <cell r="O110" t="str">
            <v/>
          </cell>
          <cell r="P110" t="str">
            <v/>
          </cell>
          <cell r="Q110" t="str">
            <v/>
          </cell>
          <cell r="R110" t="str">
            <v/>
          </cell>
          <cell r="S110" t="str">
            <v/>
          </cell>
        </row>
        <row r="111">
          <cell r="B111">
            <v>110</v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  <cell r="I111" t="e">
            <v>#REF!</v>
          </cell>
          <cell r="J111" t="e">
            <v>#REF!</v>
          </cell>
          <cell r="K111" t="str">
            <v/>
          </cell>
          <cell r="L111" t="str">
            <v/>
          </cell>
          <cell r="M111" t="str">
            <v/>
          </cell>
          <cell r="N111" t="str">
            <v/>
          </cell>
          <cell r="O111" t="str">
            <v/>
          </cell>
          <cell r="P111" t="str">
            <v/>
          </cell>
          <cell r="Q111" t="str">
            <v/>
          </cell>
          <cell r="R111" t="str">
            <v/>
          </cell>
          <cell r="S111" t="str">
            <v/>
          </cell>
        </row>
        <row r="112">
          <cell r="B112">
            <v>111</v>
          </cell>
          <cell r="C112" t="str">
            <v/>
          </cell>
          <cell r="D112" t="str">
            <v/>
          </cell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  <cell r="I112" t="e">
            <v>#REF!</v>
          </cell>
          <cell r="J112" t="e">
            <v>#REF!</v>
          </cell>
          <cell r="K112" t="str">
            <v/>
          </cell>
          <cell r="L112" t="str">
            <v/>
          </cell>
          <cell r="M112" t="str">
            <v/>
          </cell>
          <cell r="N112" t="str">
            <v/>
          </cell>
          <cell r="O112" t="str">
            <v/>
          </cell>
          <cell r="P112" t="str">
            <v/>
          </cell>
          <cell r="Q112" t="str">
            <v/>
          </cell>
          <cell r="R112" t="str">
            <v/>
          </cell>
          <cell r="S112" t="str">
            <v/>
          </cell>
        </row>
        <row r="113">
          <cell r="B113">
            <v>112</v>
          </cell>
          <cell r="C113" t="str">
            <v/>
          </cell>
          <cell r="D113" t="str">
            <v/>
          </cell>
          <cell r="E113" t="str">
            <v/>
          </cell>
          <cell r="F113" t="str">
            <v/>
          </cell>
          <cell r="G113" t="str">
            <v/>
          </cell>
          <cell r="H113" t="str">
            <v/>
          </cell>
          <cell r="I113" t="e">
            <v>#REF!</v>
          </cell>
          <cell r="J113" t="e">
            <v>#REF!</v>
          </cell>
          <cell r="K113" t="str">
            <v/>
          </cell>
          <cell r="L113" t="str">
            <v/>
          </cell>
          <cell r="M113" t="str">
            <v/>
          </cell>
          <cell r="N113" t="str">
            <v/>
          </cell>
          <cell r="O113" t="str">
            <v/>
          </cell>
          <cell r="P113" t="str">
            <v/>
          </cell>
          <cell r="Q113" t="str">
            <v/>
          </cell>
          <cell r="R113" t="str">
            <v/>
          </cell>
          <cell r="S113" t="str">
            <v/>
          </cell>
        </row>
        <row r="114">
          <cell r="B114">
            <v>113</v>
          </cell>
          <cell r="C114" t="str">
            <v/>
          </cell>
          <cell r="D114" t="str">
            <v/>
          </cell>
          <cell r="E114" t="str">
            <v/>
          </cell>
          <cell r="F114" t="str">
            <v/>
          </cell>
          <cell r="G114" t="str">
            <v/>
          </cell>
          <cell r="H114" t="str">
            <v/>
          </cell>
          <cell r="I114" t="e">
            <v>#REF!</v>
          </cell>
          <cell r="J114" t="e">
            <v>#REF!</v>
          </cell>
          <cell r="K114" t="str">
            <v/>
          </cell>
          <cell r="L114" t="str">
            <v/>
          </cell>
          <cell r="M114" t="str">
            <v/>
          </cell>
          <cell r="N114" t="str">
            <v/>
          </cell>
          <cell r="O114" t="str">
            <v/>
          </cell>
          <cell r="P114" t="str">
            <v/>
          </cell>
          <cell r="Q114" t="str">
            <v/>
          </cell>
          <cell r="R114" t="str">
            <v/>
          </cell>
          <cell r="S114" t="str">
            <v/>
          </cell>
        </row>
        <row r="115">
          <cell r="B115">
            <v>114</v>
          </cell>
          <cell r="C115" t="str">
            <v/>
          </cell>
          <cell r="D115" t="str">
            <v/>
          </cell>
          <cell r="E115" t="str">
            <v/>
          </cell>
          <cell r="F115" t="str">
            <v/>
          </cell>
          <cell r="G115" t="str">
            <v/>
          </cell>
          <cell r="H115" t="str">
            <v/>
          </cell>
          <cell r="I115" t="e">
            <v>#REF!</v>
          </cell>
          <cell r="J115" t="e">
            <v>#REF!</v>
          </cell>
          <cell r="K115" t="str">
            <v/>
          </cell>
          <cell r="L115" t="str">
            <v/>
          </cell>
          <cell r="M115" t="str">
            <v/>
          </cell>
          <cell r="N115" t="str">
            <v/>
          </cell>
          <cell r="O115" t="str">
            <v/>
          </cell>
          <cell r="P115" t="str">
            <v/>
          </cell>
          <cell r="Q115" t="str">
            <v/>
          </cell>
          <cell r="R115" t="str">
            <v/>
          </cell>
          <cell r="S115" t="str">
            <v/>
          </cell>
        </row>
        <row r="116">
          <cell r="B116">
            <v>115</v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  <cell r="I116" t="e">
            <v>#REF!</v>
          </cell>
          <cell r="J116" t="e">
            <v>#REF!</v>
          </cell>
          <cell r="K116" t="str">
            <v/>
          </cell>
          <cell r="L116" t="str">
            <v/>
          </cell>
          <cell r="M116" t="str">
            <v/>
          </cell>
          <cell r="N116" t="str">
            <v/>
          </cell>
          <cell r="O116" t="str">
            <v/>
          </cell>
          <cell r="P116" t="str">
            <v/>
          </cell>
          <cell r="Q116" t="str">
            <v/>
          </cell>
          <cell r="R116" t="str">
            <v/>
          </cell>
          <cell r="S116" t="str">
            <v/>
          </cell>
        </row>
        <row r="117">
          <cell r="B117">
            <v>116</v>
          </cell>
          <cell r="C117" t="str">
            <v/>
          </cell>
          <cell r="D117" t="str">
            <v/>
          </cell>
          <cell r="E117" t="str">
            <v/>
          </cell>
          <cell r="F117" t="str">
            <v/>
          </cell>
          <cell r="G117" t="str">
            <v/>
          </cell>
          <cell r="H117" t="str">
            <v/>
          </cell>
          <cell r="I117" t="e">
            <v>#REF!</v>
          </cell>
          <cell r="J117" t="e">
            <v>#REF!</v>
          </cell>
          <cell r="K117" t="str">
            <v/>
          </cell>
          <cell r="L117" t="str">
            <v/>
          </cell>
          <cell r="M117" t="str">
            <v/>
          </cell>
          <cell r="N117" t="str">
            <v/>
          </cell>
          <cell r="O117" t="str">
            <v/>
          </cell>
          <cell r="P117" t="str">
            <v/>
          </cell>
          <cell r="Q117" t="str">
            <v/>
          </cell>
          <cell r="R117" t="str">
            <v/>
          </cell>
          <cell r="S117" t="str">
            <v/>
          </cell>
        </row>
        <row r="118">
          <cell r="B118">
            <v>117</v>
          </cell>
          <cell r="C118" t="str">
            <v/>
          </cell>
          <cell r="D118" t="str">
            <v/>
          </cell>
          <cell r="E118" t="str">
            <v/>
          </cell>
          <cell r="F118" t="str">
            <v/>
          </cell>
          <cell r="G118" t="str">
            <v/>
          </cell>
          <cell r="H118" t="str">
            <v/>
          </cell>
          <cell r="I118" t="e">
            <v>#REF!</v>
          </cell>
          <cell r="J118" t="e">
            <v>#REF!</v>
          </cell>
          <cell r="K118" t="str">
            <v/>
          </cell>
          <cell r="L118" t="str">
            <v/>
          </cell>
          <cell r="M118" t="str">
            <v/>
          </cell>
          <cell r="N118" t="str">
            <v/>
          </cell>
          <cell r="O118" t="str">
            <v/>
          </cell>
          <cell r="P118" t="str">
            <v/>
          </cell>
          <cell r="Q118" t="str">
            <v/>
          </cell>
          <cell r="R118" t="str">
            <v/>
          </cell>
          <cell r="S118" t="str">
            <v/>
          </cell>
        </row>
        <row r="119">
          <cell r="B119">
            <v>118</v>
          </cell>
          <cell r="C119" t="str">
            <v/>
          </cell>
          <cell r="D119" t="str">
            <v/>
          </cell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  <cell r="I119" t="e">
            <v>#REF!</v>
          </cell>
          <cell r="J119" t="e">
            <v>#REF!</v>
          </cell>
          <cell r="K119" t="str">
            <v/>
          </cell>
          <cell r="L119" t="str">
            <v/>
          </cell>
          <cell r="M119" t="str">
            <v/>
          </cell>
          <cell r="N119" t="str">
            <v/>
          </cell>
          <cell r="O119" t="str">
            <v/>
          </cell>
          <cell r="P119" t="str">
            <v/>
          </cell>
          <cell r="Q119" t="str">
            <v/>
          </cell>
          <cell r="R119" t="str">
            <v/>
          </cell>
          <cell r="S119" t="str">
            <v/>
          </cell>
        </row>
        <row r="120">
          <cell r="B120">
            <v>119</v>
          </cell>
          <cell r="C120" t="str">
            <v/>
          </cell>
          <cell r="D120" t="str">
            <v/>
          </cell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  <cell r="I120" t="e">
            <v>#REF!</v>
          </cell>
          <cell r="J120" t="e">
            <v>#REF!</v>
          </cell>
          <cell r="K120" t="str">
            <v/>
          </cell>
          <cell r="L120" t="str">
            <v/>
          </cell>
          <cell r="M120" t="str">
            <v/>
          </cell>
          <cell r="N120" t="str">
            <v/>
          </cell>
          <cell r="O120" t="str">
            <v/>
          </cell>
          <cell r="P120" t="str">
            <v/>
          </cell>
          <cell r="Q120" t="str">
            <v/>
          </cell>
          <cell r="R120" t="str">
            <v/>
          </cell>
          <cell r="S120" t="str">
            <v/>
          </cell>
        </row>
        <row r="121">
          <cell r="B121">
            <v>120</v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  <cell r="I121" t="e">
            <v>#REF!</v>
          </cell>
          <cell r="J121" t="e">
            <v>#REF!</v>
          </cell>
          <cell r="K121" t="str">
            <v/>
          </cell>
          <cell r="L121" t="str">
            <v/>
          </cell>
          <cell r="M121" t="str">
            <v/>
          </cell>
          <cell r="N121" t="str">
            <v/>
          </cell>
          <cell r="O121" t="str">
            <v/>
          </cell>
          <cell r="P121" t="str">
            <v/>
          </cell>
          <cell r="Q121" t="str">
            <v/>
          </cell>
          <cell r="R121" t="str">
            <v/>
          </cell>
          <cell r="S121" t="str">
            <v/>
          </cell>
        </row>
      </sheetData>
      <sheetData sheetId="1" refreshError="1">
        <row r="2">
          <cell r="A2"/>
          <cell r="B2"/>
          <cell r="C2"/>
          <cell r="D2"/>
          <cell r="E2"/>
          <cell r="F2"/>
          <cell r="G2"/>
          <cell r="H2"/>
          <cell r="I2"/>
          <cell r="J2"/>
          <cell r="K2"/>
          <cell r="L2"/>
          <cell r="M2"/>
          <cell r="N2"/>
          <cell r="O2"/>
          <cell r="P2"/>
          <cell r="Q2"/>
          <cell r="R2"/>
          <cell r="S2"/>
          <cell r="T2"/>
          <cell r="U2"/>
          <cell r="V2"/>
          <cell r="W2"/>
          <cell r="X2"/>
          <cell r="Y2"/>
          <cell r="Z2"/>
          <cell r="AA2">
            <v>0</v>
          </cell>
        </row>
        <row r="3">
          <cell r="A3"/>
          <cell r="B3"/>
          <cell r="C3"/>
          <cell r="D3"/>
          <cell r="E3"/>
          <cell r="F3"/>
          <cell r="G3"/>
          <cell r="H3"/>
          <cell r="I3"/>
          <cell r="J3"/>
          <cell r="K3"/>
          <cell r="L3"/>
          <cell r="M3"/>
          <cell r="N3"/>
          <cell r="O3"/>
          <cell r="P3"/>
          <cell r="Q3"/>
          <cell r="R3"/>
          <cell r="S3"/>
          <cell r="T3"/>
          <cell r="U3"/>
          <cell r="V3"/>
          <cell r="W3"/>
          <cell r="X3"/>
          <cell r="Y3"/>
          <cell r="Z3"/>
          <cell r="AA3">
            <v>0</v>
          </cell>
        </row>
        <row r="4">
          <cell r="A4"/>
          <cell r="B4"/>
          <cell r="C4"/>
          <cell r="D4"/>
          <cell r="E4"/>
          <cell r="F4"/>
          <cell r="G4"/>
          <cell r="H4"/>
          <cell r="I4"/>
          <cell r="J4"/>
          <cell r="K4"/>
          <cell r="L4"/>
          <cell r="M4"/>
          <cell r="N4"/>
          <cell r="O4"/>
          <cell r="P4"/>
          <cell r="Q4"/>
          <cell r="R4"/>
          <cell r="S4"/>
          <cell r="T4"/>
          <cell r="U4"/>
          <cell r="V4"/>
          <cell r="W4"/>
          <cell r="X4"/>
          <cell r="Y4"/>
          <cell r="Z4"/>
          <cell r="AA4">
            <v>0</v>
          </cell>
        </row>
        <row r="5">
          <cell r="A5"/>
          <cell r="B5"/>
          <cell r="C5"/>
          <cell r="D5"/>
          <cell r="E5"/>
          <cell r="F5"/>
          <cell r="G5"/>
          <cell r="H5"/>
          <cell r="I5"/>
          <cell r="J5"/>
          <cell r="K5"/>
          <cell r="L5"/>
          <cell r="M5"/>
          <cell r="N5"/>
          <cell r="O5"/>
          <cell r="P5"/>
          <cell r="Q5"/>
          <cell r="R5"/>
          <cell r="S5"/>
          <cell r="T5"/>
          <cell r="U5"/>
          <cell r="V5"/>
          <cell r="W5"/>
          <cell r="X5"/>
          <cell r="Y5"/>
          <cell r="Z5"/>
          <cell r="AA5">
            <v>0</v>
          </cell>
        </row>
        <row r="6">
          <cell r="A6"/>
          <cell r="B6"/>
          <cell r="C6"/>
          <cell r="D6"/>
          <cell r="E6"/>
          <cell r="F6"/>
          <cell r="G6"/>
          <cell r="H6"/>
          <cell r="I6"/>
          <cell r="J6"/>
          <cell r="K6"/>
          <cell r="L6"/>
          <cell r="M6"/>
          <cell r="N6"/>
          <cell r="O6"/>
          <cell r="P6"/>
          <cell r="Q6"/>
          <cell r="R6"/>
          <cell r="S6"/>
          <cell r="T6"/>
          <cell r="U6"/>
          <cell r="V6"/>
          <cell r="W6"/>
          <cell r="X6"/>
          <cell r="Y6"/>
          <cell r="Z6"/>
          <cell r="AA6">
            <v>0</v>
          </cell>
        </row>
        <row r="7">
          <cell r="A7"/>
          <cell r="B7"/>
          <cell r="C7"/>
          <cell r="D7"/>
          <cell r="E7"/>
          <cell r="F7"/>
          <cell r="G7"/>
          <cell r="H7"/>
          <cell r="I7"/>
          <cell r="J7"/>
          <cell r="K7"/>
          <cell r="L7"/>
          <cell r="M7"/>
          <cell r="N7"/>
          <cell r="O7"/>
          <cell r="P7"/>
          <cell r="Q7"/>
          <cell r="R7"/>
          <cell r="S7"/>
          <cell r="T7"/>
          <cell r="U7"/>
          <cell r="V7"/>
          <cell r="W7"/>
          <cell r="X7"/>
          <cell r="Y7"/>
          <cell r="Z7"/>
          <cell r="AA7">
            <v>0</v>
          </cell>
        </row>
        <row r="8">
          <cell r="A8"/>
          <cell r="B8"/>
          <cell r="C8"/>
          <cell r="D8"/>
          <cell r="E8"/>
          <cell r="F8"/>
          <cell r="G8"/>
          <cell r="H8"/>
          <cell r="I8"/>
          <cell r="J8"/>
          <cell r="K8"/>
          <cell r="L8"/>
          <cell r="M8"/>
          <cell r="N8"/>
          <cell r="O8"/>
          <cell r="P8"/>
          <cell r="Q8"/>
          <cell r="R8"/>
          <cell r="S8"/>
          <cell r="T8"/>
          <cell r="U8"/>
          <cell r="V8"/>
          <cell r="W8"/>
          <cell r="X8"/>
          <cell r="Y8"/>
          <cell r="Z8"/>
          <cell r="AA8">
            <v>0</v>
          </cell>
        </row>
        <row r="9">
          <cell r="A9"/>
          <cell r="B9"/>
          <cell r="C9"/>
          <cell r="D9"/>
          <cell r="E9"/>
          <cell r="F9"/>
          <cell r="G9"/>
          <cell r="H9"/>
          <cell r="I9"/>
          <cell r="J9"/>
          <cell r="K9"/>
          <cell r="L9"/>
          <cell r="M9"/>
          <cell r="N9"/>
          <cell r="O9"/>
          <cell r="P9"/>
          <cell r="Q9"/>
          <cell r="R9"/>
          <cell r="S9"/>
          <cell r="T9"/>
          <cell r="U9"/>
          <cell r="V9"/>
          <cell r="W9"/>
          <cell r="X9"/>
          <cell r="Y9"/>
          <cell r="Z9"/>
          <cell r="AA9">
            <v>0</v>
          </cell>
        </row>
        <row r="10">
          <cell r="A10"/>
          <cell r="B10"/>
          <cell r="C10"/>
          <cell r="D10"/>
          <cell r="E10"/>
          <cell r="F10"/>
          <cell r="G10"/>
          <cell r="H10"/>
          <cell r="I10"/>
          <cell r="J10"/>
          <cell r="K10"/>
          <cell r="L10"/>
          <cell r="M10"/>
          <cell r="N10"/>
          <cell r="O10"/>
          <cell r="P10"/>
          <cell r="Q10"/>
          <cell r="R10"/>
          <cell r="S10"/>
          <cell r="T10"/>
          <cell r="U10"/>
          <cell r="V10"/>
          <cell r="W10"/>
          <cell r="X10"/>
          <cell r="Y10"/>
          <cell r="Z10"/>
          <cell r="AA10">
            <v>0</v>
          </cell>
        </row>
        <row r="11">
          <cell r="A11"/>
          <cell r="B11"/>
          <cell r="C11"/>
          <cell r="D11"/>
          <cell r="E11"/>
          <cell r="F11"/>
          <cell r="G11"/>
          <cell r="H11"/>
          <cell r="I11"/>
          <cell r="J11"/>
          <cell r="K11"/>
          <cell r="L11"/>
          <cell r="M11"/>
          <cell r="N11"/>
          <cell r="O11"/>
          <cell r="P11"/>
          <cell r="Q11"/>
          <cell r="R11"/>
          <cell r="S11"/>
          <cell r="T11"/>
          <cell r="U11"/>
          <cell r="V11"/>
          <cell r="W11"/>
          <cell r="X11"/>
          <cell r="Y11"/>
          <cell r="Z11"/>
          <cell r="AA11">
            <v>0</v>
          </cell>
        </row>
        <row r="12">
          <cell r="A12"/>
          <cell r="B12"/>
          <cell r="C12"/>
          <cell r="D12"/>
          <cell r="E12"/>
          <cell r="F12"/>
          <cell r="G12"/>
          <cell r="H12"/>
          <cell r="I12"/>
          <cell r="J12"/>
          <cell r="K12"/>
          <cell r="L12"/>
          <cell r="M12"/>
          <cell r="N12"/>
          <cell r="O12"/>
          <cell r="P12"/>
          <cell r="Q12"/>
          <cell r="R12"/>
          <cell r="S12"/>
          <cell r="T12"/>
          <cell r="U12"/>
          <cell r="V12"/>
          <cell r="W12"/>
          <cell r="X12"/>
          <cell r="Y12"/>
          <cell r="Z12"/>
          <cell r="AA12">
            <v>0</v>
          </cell>
        </row>
        <row r="13">
          <cell r="A13"/>
          <cell r="B13"/>
          <cell r="C13"/>
          <cell r="D13"/>
          <cell r="E13"/>
          <cell r="F13"/>
          <cell r="G13"/>
          <cell r="H13"/>
          <cell r="I13"/>
          <cell r="J13"/>
          <cell r="K13"/>
          <cell r="L13"/>
          <cell r="M13"/>
          <cell r="N13"/>
          <cell r="O13"/>
          <cell r="P13"/>
          <cell r="Q13"/>
          <cell r="R13"/>
          <cell r="S13"/>
          <cell r="T13"/>
          <cell r="U13"/>
          <cell r="V13"/>
          <cell r="W13"/>
          <cell r="X13"/>
          <cell r="Y13"/>
          <cell r="Z13"/>
          <cell r="AA13">
            <v>0</v>
          </cell>
        </row>
        <row r="14">
          <cell r="A14"/>
          <cell r="B14"/>
          <cell r="C14"/>
          <cell r="D14"/>
          <cell r="E14"/>
          <cell r="F14"/>
          <cell r="G14"/>
          <cell r="H14"/>
          <cell r="I14"/>
          <cell r="J14"/>
          <cell r="K14"/>
          <cell r="L14"/>
          <cell r="M14"/>
          <cell r="N14"/>
          <cell r="O14"/>
          <cell r="P14"/>
          <cell r="Q14"/>
          <cell r="R14"/>
          <cell r="S14"/>
          <cell r="T14"/>
          <cell r="U14"/>
          <cell r="V14"/>
          <cell r="W14"/>
          <cell r="X14"/>
          <cell r="Y14"/>
          <cell r="Z14"/>
          <cell r="AA14">
            <v>0</v>
          </cell>
        </row>
        <row r="15">
          <cell r="A15"/>
          <cell r="B15"/>
          <cell r="C15"/>
          <cell r="D15"/>
          <cell r="E15"/>
          <cell r="F15"/>
          <cell r="G15"/>
          <cell r="H15"/>
          <cell r="I15"/>
          <cell r="J15"/>
          <cell r="K15"/>
          <cell r="L15"/>
          <cell r="M15"/>
          <cell r="N15"/>
          <cell r="O15"/>
          <cell r="P15"/>
          <cell r="Q15"/>
          <cell r="R15"/>
          <cell r="S15"/>
          <cell r="T15"/>
          <cell r="U15"/>
          <cell r="V15"/>
          <cell r="W15"/>
          <cell r="X15"/>
          <cell r="Y15"/>
          <cell r="Z15"/>
          <cell r="AA15">
            <v>0</v>
          </cell>
        </row>
        <row r="16">
          <cell r="A16"/>
          <cell r="B16"/>
          <cell r="C16"/>
          <cell r="D16"/>
          <cell r="E16"/>
          <cell r="F16"/>
          <cell r="G16"/>
          <cell r="H16"/>
          <cell r="I16"/>
          <cell r="J16"/>
          <cell r="K16"/>
          <cell r="L16"/>
          <cell r="M16"/>
          <cell r="N16"/>
          <cell r="O16"/>
          <cell r="P16"/>
          <cell r="Q16"/>
          <cell r="R16"/>
          <cell r="S16"/>
          <cell r="T16"/>
          <cell r="U16"/>
          <cell r="V16"/>
          <cell r="W16"/>
          <cell r="X16"/>
          <cell r="Y16"/>
          <cell r="Z16"/>
          <cell r="AA16">
            <v>0</v>
          </cell>
        </row>
        <row r="17">
          <cell r="A17"/>
          <cell r="B17"/>
          <cell r="C17"/>
          <cell r="D17"/>
          <cell r="E17"/>
          <cell r="F17"/>
          <cell r="G17"/>
          <cell r="H17"/>
          <cell r="I17"/>
          <cell r="J17"/>
          <cell r="K17"/>
          <cell r="L17"/>
          <cell r="M17"/>
          <cell r="N17"/>
          <cell r="O17"/>
          <cell r="P17"/>
          <cell r="Q17"/>
          <cell r="R17"/>
          <cell r="S17"/>
          <cell r="T17"/>
          <cell r="U17"/>
          <cell r="V17"/>
          <cell r="W17"/>
          <cell r="X17"/>
          <cell r="Y17"/>
          <cell r="Z17"/>
          <cell r="AA17">
            <v>0</v>
          </cell>
        </row>
        <row r="18">
          <cell r="A18"/>
          <cell r="B18"/>
          <cell r="C18"/>
          <cell r="D18"/>
          <cell r="E18"/>
          <cell r="F18"/>
          <cell r="G18"/>
          <cell r="H18"/>
          <cell r="I18"/>
          <cell r="J18"/>
          <cell r="K18"/>
          <cell r="L18"/>
          <cell r="M18"/>
          <cell r="N18"/>
          <cell r="O18"/>
          <cell r="P18"/>
          <cell r="Q18"/>
          <cell r="R18"/>
          <cell r="S18"/>
          <cell r="T18"/>
          <cell r="U18"/>
          <cell r="V18"/>
          <cell r="W18"/>
          <cell r="X18"/>
          <cell r="Y18"/>
          <cell r="Z18"/>
          <cell r="AA18">
            <v>0</v>
          </cell>
        </row>
        <row r="19">
          <cell r="A19"/>
          <cell r="B19"/>
          <cell r="C19"/>
          <cell r="D19"/>
          <cell r="E19"/>
          <cell r="F19"/>
          <cell r="G19"/>
          <cell r="H19"/>
          <cell r="I19"/>
          <cell r="J19"/>
          <cell r="K19"/>
          <cell r="L19"/>
          <cell r="M19"/>
          <cell r="N19"/>
          <cell r="O19"/>
          <cell r="P19"/>
          <cell r="Q19"/>
          <cell r="R19"/>
          <cell r="S19"/>
          <cell r="T19"/>
          <cell r="U19"/>
          <cell r="V19"/>
          <cell r="W19"/>
          <cell r="X19"/>
          <cell r="Y19"/>
          <cell r="Z19"/>
          <cell r="AA19">
            <v>0</v>
          </cell>
        </row>
        <row r="20">
          <cell r="A20"/>
          <cell r="B20"/>
          <cell r="C20"/>
          <cell r="D20"/>
          <cell r="E20"/>
          <cell r="F20"/>
          <cell r="G20"/>
          <cell r="H20"/>
          <cell r="I20"/>
          <cell r="J20"/>
          <cell r="K20"/>
          <cell r="L20"/>
          <cell r="M20"/>
          <cell r="N20"/>
          <cell r="O20"/>
          <cell r="P20"/>
          <cell r="Q20"/>
          <cell r="R20"/>
          <cell r="S20"/>
          <cell r="T20"/>
          <cell r="U20"/>
          <cell r="V20"/>
          <cell r="W20"/>
          <cell r="X20"/>
          <cell r="Y20"/>
          <cell r="Z20"/>
          <cell r="AA20">
            <v>0</v>
          </cell>
        </row>
        <row r="21">
          <cell r="A21"/>
          <cell r="B21"/>
          <cell r="C21"/>
          <cell r="D21"/>
          <cell r="E21"/>
          <cell r="F21"/>
          <cell r="G21"/>
          <cell r="H21"/>
          <cell r="I21"/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  <cell r="U21"/>
          <cell r="V21"/>
          <cell r="W21"/>
          <cell r="X21"/>
          <cell r="Y21"/>
          <cell r="Z21"/>
          <cell r="AA21">
            <v>0</v>
          </cell>
        </row>
        <row r="22">
          <cell r="A22"/>
          <cell r="B22"/>
          <cell r="C22"/>
          <cell r="D22"/>
          <cell r="E22"/>
          <cell r="F22"/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  <cell r="U22"/>
          <cell r="V22"/>
          <cell r="W22"/>
          <cell r="X22"/>
          <cell r="Y22"/>
          <cell r="Z22"/>
          <cell r="AA22">
            <v>0</v>
          </cell>
        </row>
        <row r="23">
          <cell r="A23"/>
          <cell r="B23"/>
          <cell r="C23"/>
          <cell r="D23"/>
          <cell r="E23"/>
          <cell r="F23"/>
          <cell r="G23"/>
          <cell r="H23"/>
          <cell r="I23"/>
          <cell r="J23"/>
          <cell r="K23"/>
          <cell r="L23"/>
          <cell r="M23"/>
          <cell r="N23"/>
          <cell r="O23"/>
          <cell r="P23"/>
          <cell r="Q23"/>
          <cell r="R23"/>
          <cell r="S23"/>
          <cell r="T23"/>
          <cell r="U23"/>
          <cell r="V23"/>
          <cell r="W23"/>
          <cell r="X23"/>
          <cell r="Y23"/>
          <cell r="Z23"/>
          <cell r="AA23">
            <v>0</v>
          </cell>
        </row>
        <row r="24">
          <cell r="A24"/>
          <cell r="B24"/>
          <cell r="C24"/>
          <cell r="D24"/>
          <cell r="E24"/>
          <cell r="F24"/>
          <cell r="G24"/>
          <cell r="H24"/>
          <cell r="I24"/>
          <cell r="J24"/>
          <cell r="K24"/>
          <cell r="L24"/>
          <cell r="M24"/>
          <cell r="N24"/>
          <cell r="O24"/>
          <cell r="P24"/>
          <cell r="Q24"/>
          <cell r="R24"/>
          <cell r="S24"/>
          <cell r="T24"/>
          <cell r="U24"/>
          <cell r="V24"/>
          <cell r="W24"/>
          <cell r="X24"/>
          <cell r="Y24"/>
          <cell r="Z24"/>
          <cell r="AA24">
            <v>0</v>
          </cell>
        </row>
        <row r="25">
          <cell r="A25"/>
          <cell r="B25"/>
          <cell r="C25"/>
          <cell r="D25"/>
          <cell r="E25"/>
          <cell r="F25"/>
          <cell r="G25"/>
          <cell r="H25"/>
          <cell r="I25"/>
          <cell r="J25"/>
          <cell r="K25"/>
          <cell r="L25"/>
          <cell r="M25"/>
          <cell r="N25"/>
          <cell r="O25"/>
          <cell r="P25"/>
          <cell r="Q25"/>
          <cell r="R25"/>
          <cell r="S25"/>
          <cell r="T25"/>
          <cell r="U25"/>
          <cell r="V25"/>
          <cell r="W25"/>
          <cell r="X25"/>
          <cell r="Y25"/>
          <cell r="Z25"/>
          <cell r="AA25">
            <v>0</v>
          </cell>
        </row>
        <row r="26">
          <cell r="A26"/>
          <cell r="B26"/>
          <cell r="C26"/>
          <cell r="D26"/>
          <cell r="E26"/>
          <cell r="F26"/>
          <cell r="G26"/>
          <cell r="H26"/>
          <cell r="I26"/>
          <cell r="J26"/>
          <cell r="K26"/>
          <cell r="L26"/>
          <cell r="M26"/>
          <cell r="N26"/>
          <cell r="O26"/>
          <cell r="P26"/>
          <cell r="Q26"/>
          <cell r="R26"/>
          <cell r="S26"/>
          <cell r="T26"/>
          <cell r="U26"/>
          <cell r="V26"/>
          <cell r="W26"/>
          <cell r="X26"/>
          <cell r="Y26"/>
          <cell r="Z26"/>
          <cell r="AA26">
            <v>0</v>
          </cell>
        </row>
        <row r="27">
          <cell r="A27"/>
          <cell r="B27"/>
          <cell r="C27"/>
          <cell r="D27"/>
          <cell r="E27"/>
          <cell r="F27"/>
          <cell r="G27"/>
          <cell r="H27"/>
          <cell r="I27"/>
          <cell r="J27"/>
          <cell r="K27"/>
          <cell r="L27"/>
          <cell r="M27"/>
          <cell r="N27"/>
          <cell r="O27"/>
          <cell r="P27"/>
          <cell r="Q27"/>
          <cell r="R27"/>
          <cell r="S27"/>
          <cell r="T27"/>
          <cell r="U27"/>
          <cell r="V27"/>
          <cell r="W27"/>
          <cell r="X27"/>
          <cell r="Y27"/>
          <cell r="Z27"/>
          <cell r="AA27">
            <v>0</v>
          </cell>
        </row>
        <row r="28">
          <cell r="A28"/>
          <cell r="B28"/>
          <cell r="C28"/>
          <cell r="D28"/>
          <cell r="E28"/>
          <cell r="F28"/>
          <cell r="G28"/>
          <cell r="H28"/>
          <cell r="I28"/>
          <cell r="J28"/>
          <cell r="K28"/>
          <cell r="L28"/>
          <cell r="M28"/>
          <cell r="N28"/>
          <cell r="O28"/>
          <cell r="P28"/>
          <cell r="Q28"/>
          <cell r="R28"/>
          <cell r="S28"/>
          <cell r="T28"/>
          <cell r="U28"/>
          <cell r="V28"/>
          <cell r="W28"/>
          <cell r="X28"/>
          <cell r="Y28"/>
          <cell r="Z28"/>
          <cell r="AA28">
            <v>0</v>
          </cell>
        </row>
        <row r="29">
          <cell r="A29"/>
          <cell r="B29"/>
          <cell r="C29"/>
          <cell r="D29"/>
          <cell r="E29"/>
          <cell r="F29"/>
          <cell r="G29"/>
          <cell r="H29"/>
          <cell r="I29"/>
          <cell r="J29"/>
          <cell r="K29"/>
          <cell r="L29"/>
          <cell r="M29"/>
          <cell r="N29"/>
          <cell r="O29"/>
          <cell r="P29"/>
          <cell r="Q29"/>
          <cell r="R29"/>
          <cell r="S29"/>
          <cell r="T29"/>
          <cell r="U29"/>
          <cell r="V29"/>
          <cell r="W29"/>
          <cell r="X29"/>
          <cell r="Y29"/>
          <cell r="Z29"/>
          <cell r="AA29">
            <v>0</v>
          </cell>
        </row>
        <row r="30">
          <cell r="A30"/>
          <cell r="B30"/>
          <cell r="C30"/>
          <cell r="D30"/>
          <cell r="E30"/>
          <cell r="F30"/>
          <cell r="G30"/>
          <cell r="H30"/>
          <cell r="I30"/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/>
          <cell r="W30"/>
          <cell r="X30"/>
          <cell r="Y30"/>
          <cell r="Z30"/>
          <cell r="AA30">
            <v>0</v>
          </cell>
        </row>
        <row r="31">
          <cell r="A31"/>
          <cell r="B31"/>
          <cell r="C31"/>
          <cell r="D31"/>
          <cell r="E31"/>
          <cell r="F31"/>
          <cell r="G31"/>
          <cell r="H31"/>
          <cell r="I31"/>
          <cell r="J31"/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U31"/>
          <cell r="V31"/>
          <cell r="W31"/>
          <cell r="X31"/>
          <cell r="Y31"/>
          <cell r="Z31"/>
          <cell r="AA31">
            <v>0</v>
          </cell>
        </row>
        <row r="32">
          <cell r="A32"/>
          <cell r="B32"/>
          <cell r="C32"/>
          <cell r="D32"/>
          <cell r="E32"/>
          <cell r="F32"/>
          <cell r="G32"/>
          <cell r="H32"/>
          <cell r="I32"/>
          <cell r="J32"/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/>
          <cell r="X32"/>
          <cell r="Y32"/>
          <cell r="Z32"/>
          <cell r="AA32">
            <v>0</v>
          </cell>
        </row>
        <row r="33">
          <cell r="A33"/>
          <cell r="B33"/>
          <cell r="C33"/>
          <cell r="D33"/>
          <cell r="E33"/>
          <cell r="F33"/>
          <cell r="G33"/>
          <cell r="H33"/>
          <cell r="I33"/>
          <cell r="J33"/>
          <cell r="K33"/>
          <cell r="L33"/>
          <cell r="M33"/>
          <cell r="N33"/>
          <cell r="O33"/>
          <cell r="P33"/>
          <cell r="Q33"/>
          <cell r="R33"/>
          <cell r="S33"/>
          <cell r="T33"/>
          <cell r="U33"/>
          <cell r="V33"/>
          <cell r="W33"/>
          <cell r="X33"/>
          <cell r="Y33"/>
          <cell r="Z33"/>
          <cell r="AA33">
            <v>0</v>
          </cell>
        </row>
        <row r="34">
          <cell r="A34"/>
          <cell r="B34"/>
          <cell r="C34"/>
          <cell r="D34"/>
          <cell r="E34"/>
          <cell r="F34"/>
          <cell r="G34"/>
          <cell r="H34"/>
          <cell r="I34"/>
          <cell r="J34"/>
          <cell r="K34"/>
          <cell r="L34"/>
          <cell r="M34"/>
          <cell r="N34"/>
          <cell r="O34"/>
          <cell r="P34"/>
          <cell r="Q34"/>
          <cell r="R34"/>
          <cell r="S34"/>
          <cell r="T34"/>
          <cell r="U34"/>
          <cell r="V34"/>
          <cell r="W34"/>
          <cell r="X34"/>
          <cell r="Y34"/>
          <cell r="Z34"/>
          <cell r="AA34">
            <v>0</v>
          </cell>
        </row>
        <row r="35">
          <cell r="A35"/>
          <cell r="B35"/>
          <cell r="C35"/>
          <cell r="D35"/>
          <cell r="E35"/>
          <cell r="F35"/>
          <cell r="G35"/>
          <cell r="H35"/>
          <cell r="I35"/>
          <cell r="J35"/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/>
          <cell r="V35"/>
          <cell r="W35"/>
          <cell r="X35"/>
          <cell r="Y35"/>
          <cell r="Z35"/>
          <cell r="AA35">
            <v>0</v>
          </cell>
        </row>
        <row r="36">
          <cell r="A36"/>
          <cell r="B36"/>
          <cell r="C36"/>
          <cell r="D36"/>
          <cell r="E36"/>
          <cell r="F36"/>
          <cell r="G36"/>
          <cell r="H36"/>
          <cell r="I36"/>
          <cell r="J36"/>
          <cell r="K36"/>
          <cell r="L36"/>
          <cell r="M36"/>
          <cell r="N36"/>
          <cell r="O36"/>
          <cell r="P36"/>
          <cell r="Q36"/>
          <cell r="R36"/>
          <cell r="S36"/>
          <cell r="T36"/>
          <cell r="U36"/>
          <cell r="V36"/>
          <cell r="W36"/>
          <cell r="X36"/>
          <cell r="Y36"/>
          <cell r="Z36"/>
          <cell r="AA36">
            <v>0</v>
          </cell>
        </row>
        <row r="37">
          <cell r="A37"/>
          <cell r="B37"/>
          <cell r="C37"/>
          <cell r="D37"/>
          <cell r="E37"/>
          <cell r="F37"/>
          <cell r="G37"/>
          <cell r="H37"/>
          <cell r="I37"/>
          <cell r="J37"/>
          <cell r="K37"/>
          <cell r="L37"/>
          <cell r="M37"/>
          <cell r="N37"/>
          <cell r="O37"/>
          <cell r="P37"/>
          <cell r="Q37"/>
          <cell r="R37"/>
          <cell r="S37"/>
          <cell r="T37"/>
          <cell r="U37"/>
          <cell r="V37"/>
          <cell r="W37"/>
          <cell r="X37"/>
          <cell r="Y37"/>
          <cell r="Z37"/>
          <cell r="AA37">
            <v>0</v>
          </cell>
        </row>
        <row r="38">
          <cell r="A38"/>
          <cell r="B38"/>
          <cell r="C38"/>
          <cell r="D38"/>
          <cell r="E38"/>
          <cell r="F38"/>
          <cell r="G38"/>
          <cell r="H38"/>
          <cell r="I38"/>
          <cell r="J38"/>
          <cell r="K38"/>
          <cell r="L38"/>
          <cell r="M38"/>
          <cell r="N38"/>
          <cell r="O38"/>
          <cell r="P38"/>
          <cell r="Q38"/>
          <cell r="R38"/>
          <cell r="S38"/>
          <cell r="T38"/>
          <cell r="U38"/>
          <cell r="V38"/>
          <cell r="W38"/>
          <cell r="X38"/>
          <cell r="Y38"/>
          <cell r="Z38"/>
          <cell r="AA38">
            <v>0</v>
          </cell>
        </row>
        <row r="39">
          <cell r="A39"/>
          <cell r="B39"/>
          <cell r="C39"/>
          <cell r="D39"/>
          <cell r="E39"/>
          <cell r="F39"/>
          <cell r="G39"/>
          <cell r="H39"/>
          <cell r="I39"/>
          <cell r="J39"/>
          <cell r="K39"/>
          <cell r="L39"/>
          <cell r="M39"/>
          <cell r="N39"/>
          <cell r="O39"/>
          <cell r="P39"/>
          <cell r="Q39"/>
          <cell r="R39"/>
          <cell r="S39"/>
          <cell r="T39"/>
          <cell r="U39"/>
          <cell r="V39"/>
          <cell r="W39"/>
          <cell r="X39"/>
          <cell r="Y39"/>
          <cell r="Z39"/>
          <cell r="AA39">
            <v>0</v>
          </cell>
        </row>
        <row r="40">
          <cell r="A40"/>
          <cell r="B40"/>
          <cell r="C40"/>
          <cell r="D40"/>
          <cell r="E40"/>
          <cell r="F40"/>
          <cell r="G40"/>
          <cell r="H40"/>
          <cell r="I40"/>
          <cell r="J40"/>
          <cell r="K40"/>
          <cell r="L40"/>
          <cell r="M40"/>
          <cell r="N40"/>
          <cell r="O40"/>
          <cell r="P40"/>
          <cell r="Q40"/>
          <cell r="R40"/>
          <cell r="S40"/>
          <cell r="T40"/>
          <cell r="U40"/>
          <cell r="V40"/>
          <cell r="W40"/>
          <cell r="X40"/>
          <cell r="Y40"/>
          <cell r="Z40"/>
          <cell r="AA40">
            <v>0</v>
          </cell>
        </row>
        <row r="41">
          <cell r="A41"/>
          <cell r="B41"/>
          <cell r="C41"/>
          <cell r="D41"/>
          <cell r="E41"/>
          <cell r="F41"/>
          <cell r="G41"/>
          <cell r="H41"/>
          <cell r="I41"/>
          <cell r="J41"/>
          <cell r="K41"/>
          <cell r="L41"/>
          <cell r="M41"/>
          <cell r="N41"/>
          <cell r="O41"/>
          <cell r="P41"/>
          <cell r="Q41"/>
          <cell r="R41"/>
          <cell r="S41"/>
          <cell r="T41"/>
          <cell r="U41"/>
          <cell r="V41"/>
          <cell r="W41"/>
          <cell r="X41"/>
          <cell r="Y41"/>
          <cell r="Z41"/>
          <cell r="AA41">
            <v>0</v>
          </cell>
        </row>
        <row r="42">
          <cell r="A42"/>
          <cell r="B42"/>
          <cell r="C42"/>
          <cell r="D42"/>
          <cell r="E42"/>
          <cell r="F42"/>
          <cell r="G42"/>
          <cell r="H42"/>
          <cell r="I42"/>
          <cell r="J42"/>
          <cell r="K42"/>
          <cell r="L42"/>
          <cell r="M42"/>
          <cell r="N42"/>
          <cell r="O42"/>
          <cell r="P42"/>
          <cell r="Q42"/>
          <cell r="R42"/>
          <cell r="S42"/>
          <cell r="T42"/>
          <cell r="U42"/>
          <cell r="V42"/>
          <cell r="W42"/>
          <cell r="X42"/>
          <cell r="Y42"/>
          <cell r="Z42"/>
          <cell r="AA42">
            <v>0</v>
          </cell>
        </row>
        <row r="43">
          <cell r="A43"/>
          <cell r="B43"/>
          <cell r="C43"/>
          <cell r="D43"/>
          <cell r="E43"/>
          <cell r="F43"/>
          <cell r="G43"/>
          <cell r="H43"/>
          <cell r="I43"/>
          <cell r="J43"/>
          <cell r="K43"/>
          <cell r="L43"/>
          <cell r="M43"/>
          <cell r="N43"/>
          <cell r="O43"/>
          <cell r="P43"/>
          <cell r="Q43"/>
          <cell r="R43"/>
          <cell r="S43"/>
          <cell r="T43"/>
          <cell r="U43"/>
          <cell r="V43"/>
          <cell r="W43"/>
          <cell r="X43"/>
          <cell r="Y43"/>
          <cell r="Z43"/>
          <cell r="AA43">
            <v>0</v>
          </cell>
        </row>
        <row r="44">
          <cell r="A44"/>
          <cell r="B44"/>
          <cell r="C44"/>
          <cell r="D44"/>
          <cell r="E44"/>
          <cell r="F44"/>
          <cell r="G44"/>
          <cell r="H44"/>
          <cell r="I44"/>
          <cell r="J44"/>
          <cell r="K44"/>
          <cell r="L44"/>
          <cell r="M44"/>
          <cell r="N44"/>
          <cell r="O44"/>
          <cell r="P44"/>
          <cell r="Q44"/>
          <cell r="R44"/>
          <cell r="S44"/>
          <cell r="T44"/>
          <cell r="U44"/>
          <cell r="V44"/>
          <cell r="W44"/>
          <cell r="X44"/>
          <cell r="Y44"/>
          <cell r="Z44"/>
          <cell r="AA44">
            <v>0</v>
          </cell>
        </row>
        <row r="45">
          <cell r="A45"/>
          <cell r="B45"/>
          <cell r="C45"/>
          <cell r="D45"/>
          <cell r="E45"/>
          <cell r="F45"/>
          <cell r="G45"/>
          <cell r="H45"/>
          <cell r="I45"/>
          <cell r="J45"/>
          <cell r="K45"/>
          <cell r="L45"/>
          <cell r="M45"/>
          <cell r="N45"/>
          <cell r="O45"/>
          <cell r="P45"/>
          <cell r="Q45"/>
          <cell r="R45"/>
          <cell r="S45"/>
          <cell r="T45"/>
          <cell r="U45"/>
          <cell r="V45"/>
          <cell r="W45"/>
          <cell r="X45"/>
          <cell r="Y45"/>
          <cell r="Z45"/>
          <cell r="AA45">
            <v>0</v>
          </cell>
        </row>
        <row r="46">
          <cell r="A46"/>
          <cell r="B46"/>
          <cell r="C46"/>
          <cell r="D46"/>
          <cell r="E46"/>
          <cell r="F46"/>
          <cell r="G46"/>
          <cell r="H46"/>
          <cell r="I46"/>
          <cell r="J46"/>
          <cell r="K46"/>
          <cell r="L46"/>
          <cell r="M46"/>
          <cell r="N46"/>
          <cell r="O46"/>
          <cell r="P46"/>
          <cell r="Q46"/>
          <cell r="R46"/>
          <cell r="S46"/>
          <cell r="T46"/>
          <cell r="U46"/>
          <cell r="V46"/>
          <cell r="W46"/>
          <cell r="X46"/>
          <cell r="Y46"/>
          <cell r="Z46"/>
          <cell r="AA46">
            <v>0</v>
          </cell>
        </row>
        <row r="47">
          <cell r="A47"/>
          <cell r="B47"/>
          <cell r="C47"/>
          <cell r="D47"/>
          <cell r="E47"/>
          <cell r="F47"/>
          <cell r="G47"/>
          <cell r="H47"/>
          <cell r="I47"/>
          <cell r="J47"/>
          <cell r="K47"/>
          <cell r="L47"/>
          <cell r="M47"/>
          <cell r="N47"/>
          <cell r="O47"/>
          <cell r="P47"/>
          <cell r="Q47"/>
          <cell r="R47"/>
          <cell r="S47"/>
          <cell r="T47"/>
          <cell r="U47"/>
          <cell r="V47"/>
          <cell r="W47"/>
          <cell r="X47"/>
          <cell r="Y47"/>
          <cell r="Z47"/>
          <cell r="AA47">
            <v>0</v>
          </cell>
        </row>
        <row r="48">
          <cell r="A48"/>
          <cell r="B48"/>
          <cell r="C48"/>
          <cell r="D48"/>
          <cell r="E48"/>
          <cell r="F48"/>
          <cell r="G48"/>
          <cell r="H48"/>
          <cell r="I48"/>
          <cell r="J48"/>
          <cell r="K48"/>
          <cell r="L48"/>
          <cell r="M48"/>
          <cell r="N48"/>
          <cell r="O48"/>
          <cell r="P48"/>
          <cell r="Q48"/>
          <cell r="R48"/>
          <cell r="S48"/>
          <cell r="T48"/>
          <cell r="U48"/>
          <cell r="V48"/>
          <cell r="W48"/>
          <cell r="X48"/>
          <cell r="Y48"/>
          <cell r="Z48"/>
          <cell r="AA48">
            <v>0</v>
          </cell>
        </row>
        <row r="49">
          <cell r="A49"/>
          <cell r="B49"/>
          <cell r="C49"/>
          <cell r="D49"/>
          <cell r="E49"/>
          <cell r="F49"/>
          <cell r="G49"/>
          <cell r="H49"/>
          <cell r="I49"/>
          <cell r="J49"/>
          <cell r="K49"/>
          <cell r="L49"/>
          <cell r="M49"/>
          <cell r="N49"/>
          <cell r="O49"/>
          <cell r="P49"/>
          <cell r="Q49"/>
          <cell r="R49"/>
          <cell r="S49"/>
          <cell r="T49"/>
          <cell r="U49"/>
          <cell r="V49"/>
          <cell r="W49"/>
          <cell r="X49"/>
          <cell r="Y49"/>
          <cell r="Z49"/>
          <cell r="AA49">
            <v>0</v>
          </cell>
        </row>
        <row r="50">
          <cell r="A50"/>
          <cell r="B50"/>
          <cell r="C50"/>
          <cell r="D50"/>
          <cell r="E50"/>
          <cell r="F50"/>
          <cell r="G50"/>
          <cell r="H50"/>
          <cell r="I50"/>
          <cell r="J50"/>
          <cell r="K50"/>
          <cell r="L50"/>
          <cell r="M50"/>
          <cell r="N50"/>
          <cell r="O50"/>
          <cell r="P50"/>
          <cell r="Q50"/>
          <cell r="R50"/>
          <cell r="S50"/>
          <cell r="T50"/>
          <cell r="U50"/>
          <cell r="V50"/>
          <cell r="W50"/>
          <cell r="X50"/>
          <cell r="Y50"/>
          <cell r="Z50"/>
          <cell r="AA50">
            <v>0</v>
          </cell>
        </row>
        <row r="51">
          <cell r="A51"/>
          <cell r="B51"/>
          <cell r="C51"/>
          <cell r="D51"/>
          <cell r="E51"/>
          <cell r="F51"/>
          <cell r="G51"/>
          <cell r="H51"/>
          <cell r="I51"/>
          <cell r="J51"/>
          <cell r="K51"/>
          <cell r="L51"/>
          <cell r="M51"/>
          <cell r="N51"/>
          <cell r="O51"/>
          <cell r="P51"/>
          <cell r="Q51"/>
          <cell r="R51"/>
          <cell r="S51"/>
          <cell r="T51"/>
          <cell r="U51"/>
          <cell r="V51"/>
          <cell r="W51"/>
          <cell r="X51"/>
          <cell r="Y51"/>
          <cell r="Z51"/>
          <cell r="AA51">
            <v>0</v>
          </cell>
        </row>
        <row r="52">
          <cell r="A52"/>
          <cell r="B52"/>
          <cell r="C52"/>
          <cell r="D52"/>
          <cell r="E52"/>
          <cell r="F52"/>
          <cell r="G52"/>
          <cell r="H52"/>
          <cell r="I52"/>
          <cell r="J52"/>
          <cell r="K52"/>
          <cell r="L52"/>
          <cell r="M52"/>
          <cell r="N52"/>
          <cell r="O52"/>
          <cell r="P52"/>
          <cell r="Q52"/>
          <cell r="R52"/>
          <cell r="S52"/>
          <cell r="T52"/>
          <cell r="U52"/>
          <cell r="V52"/>
          <cell r="W52"/>
          <cell r="X52"/>
          <cell r="Y52"/>
          <cell r="Z52"/>
          <cell r="AA52">
            <v>0</v>
          </cell>
        </row>
        <row r="53">
          <cell r="A53"/>
          <cell r="B53"/>
          <cell r="C53"/>
          <cell r="D53"/>
          <cell r="E53"/>
          <cell r="F53"/>
          <cell r="G53"/>
          <cell r="H53"/>
          <cell r="I53"/>
          <cell r="J53"/>
          <cell r="K53"/>
          <cell r="L53"/>
          <cell r="M53"/>
          <cell r="N53"/>
          <cell r="O53"/>
          <cell r="P53"/>
          <cell r="Q53"/>
          <cell r="R53"/>
          <cell r="S53"/>
          <cell r="T53"/>
          <cell r="U53"/>
          <cell r="V53"/>
          <cell r="W53"/>
          <cell r="X53"/>
          <cell r="Y53"/>
          <cell r="Z53"/>
          <cell r="AA53">
            <v>0</v>
          </cell>
        </row>
        <row r="54">
          <cell r="A54"/>
          <cell r="B54"/>
          <cell r="C54"/>
          <cell r="D54"/>
          <cell r="E54"/>
          <cell r="F54"/>
          <cell r="G54"/>
          <cell r="H54"/>
          <cell r="I54"/>
          <cell r="J54"/>
          <cell r="K54"/>
          <cell r="L54"/>
          <cell r="M54"/>
          <cell r="N54"/>
          <cell r="O54"/>
          <cell r="P54"/>
          <cell r="Q54"/>
          <cell r="R54"/>
          <cell r="S54"/>
          <cell r="T54"/>
          <cell r="U54"/>
          <cell r="V54"/>
          <cell r="W54"/>
          <cell r="X54"/>
          <cell r="Y54"/>
          <cell r="Z54"/>
          <cell r="AA54">
            <v>0</v>
          </cell>
        </row>
        <row r="55">
          <cell r="A55"/>
          <cell r="B55"/>
          <cell r="C55"/>
          <cell r="D55"/>
          <cell r="E55"/>
          <cell r="F55"/>
          <cell r="G55"/>
          <cell r="H55"/>
          <cell r="I55"/>
          <cell r="J55"/>
          <cell r="K55"/>
          <cell r="L55"/>
          <cell r="M55"/>
          <cell r="N55"/>
          <cell r="O55"/>
          <cell r="P55"/>
          <cell r="Q55"/>
          <cell r="R55"/>
          <cell r="S55"/>
          <cell r="T55"/>
          <cell r="U55"/>
          <cell r="V55"/>
          <cell r="W55"/>
          <cell r="X55"/>
          <cell r="Y55"/>
          <cell r="Z55"/>
          <cell r="AA55">
            <v>0</v>
          </cell>
        </row>
        <row r="56">
          <cell r="A56"/>
          <cell r="B56"/>
          <cell r="C56"/>
          <cell r="D56"/>
          <cell r="E56"/>
          <cell r="F56"/>
          <cell r="G56"/>
          <cell r="H56"/>
          <cell r="I56"/>
          <cell r="J56"/>
          <cell r="K56"/>
          <cell r="L56"/>
          <cell r="M56"/>
          <cell r="N56"/>
          <cell r="O56"/>
          <cell r="P56"/>
          <cell r="Q56"/>
          <cell r="R56"/>
          <cell r="S56"/>
          <cell r="T56"/>
          <cell r="U56"/>
          <cell r="V56"/>
          <cell r="W56"/>
          <cell r="X56"/>
          <cell r="Y56"/>
          <cell r="Z56"/>
          <cell r="AA56">
            <v>0</v>
          </cell>
        </row>
        <row r="57">
          <cell r="A57"/>
          <cell r="B57"/>
          <cell r="C57"/>
          <cell r="D57"/>
          <cell r="E57"/>
          <cell r="F57"/>
          <cell r="G57"/>
          <cell r="H57"/>
          <cell r="I57"/>
          <cell r="J57"/>
          <cell r="K57"/>
          <cell r="L57"/>
          <cell r="M57"/>
          <cell r="N57"/>
          <cell r="O57"/>
          <cell r="P57"/>
          <cell r="Q57"/>
          <cell r="R57"/>
          <cell r="S57"/>
          <cell r="T57"/>
          <cell r="U57"/>
          <cell r="V57"/>
          <cell r="W57"/>
          <cell r="X57"/>
          <cell r="Y57"/>
          <cell r="Z57"/>
          <cell r="AA57">
            <v>0</v>
          </cell>
        </row>
        <row r="58">
          <cell r="A58"/>
          <cell r="B58"/>
          <cell r="C58"/>
          <cell r="D58"/>
          <cell r="E58"/>
          <cell r="F58"/>
          <cell r="G58"/>
          <cell r="H58"/>
          <cell r="I58"/>
          <cell r="J58"/>
          <cell r="K58"/>
          <cell r="L58"/>
          <cell r="M58"/>
          <cell r="N58"/>
          <cell r="O58"/>
          <cell r="P58"/>
          <cell r="Q58"/>
          <cell r="R58"/>
          <cell r="S58"/>
          <cell r="T58"/>
          <cell r="U58"/>
          <cell r="V58"/>
          <cell r="W58"/>
          <cell r="X58"/>
          <cell r="Y58"/>
          <cell r="Z58"/>
          <cell r="AA58">
            <v>0</v>
          </cell>
        </row>
        <row r="59">
          <cell r="A59"/>
          <cell r="B59"/>
          <cell r="C59"/>
          <cell r="D59"/>
          <cell r="E59"/>
          <cell r="F59"/>
          <cell r="G59"/>
          <cell r="H59"/>
          <cell r="I59"/>
          <cell r="J59"/>
          <cell r="K59"/>
          <cell r="L59"/>
          <cell r="M59"/>
          <cell r="N59"/>
          <cell r="O59"/>
          <cell r="P59"/>
          <cell r="Q59"/>
          <cell r="R59"/>
          <cell r="S59"/>
          <cell r="T59"/>
          <cell r="U59"/>
          <cell r="V59"/>
          <cell r="W59"/>
          <cell r="X59"/>
          <cell r="Y59"/>
          <cell r="Z59"/>
          <cell r="AA59">
            <v>0</v>
          </cell>
        </row>
        <row r="60">
          <cell r="A60"/>
          <cell r="B60"/>
          <cell r="C60"/>
          <cell r="D60"/>
          <cell r="E60"/>
          <cell r="F60"/>
          <cell r="G60"/>
          <cell r="H60"/>
          <cell r="I60"/>
          <cell r="J60"/>
          <cell r="K60"/>
          <cell r="L60"/>
          <cell r="M60"/>
          <cell r="N60"/>
          <cell r="O60"/>
          <cell r="P60"/>
          <cell r="Q60"/>
          <cell r="R60"/>
          <cell r="S60"/>
          <cell r="T60"/>
          <cell r="U60"/>
          <cell r="V60"/>
          <cell r="W60"/>
          <cell r="X60"/>
          <cell r="Y60"/>
          <cell r="Z60"/>
          <cell r="AA60">
            <v>0</v>
          </cell>
        </row>
        <row r="61">
          <cell r="A61"/>
          <cell r="B61"/>
          <cell r="C61"/>
          <cell r="D61"/>
          <cell r="E61"/>
          <cell r="F61"/>
          <cell r="G61"/>
          <cell r="H61"/>
          <cell r="I61"/>
          <cell r="J61"/>
          <cell r="K61"/>
          <cell r="L61"/>
          <cell r="M61"/>
          <cell r="N61"/>
          <cell r="O61"/>
          <cell r="P61"/>
          <cell r="Q61"/>
          <cell r="R61"/>
          <cell r="S61"/>
          <cell r="T61"/>
          <cell r="U61"/>
          <cell r="V61"/>
          <cell r="W61"/>
          <cell r="X61"/>
          <cell r="Y61"/>
          <cell r="Z61"/>
          <cell r="AA61">
            <v>0</v>
          </cell>
        </row>
        <row r="62">
          <cell r="A62"/>
          <cell r="B62"/>
          <cell r="C62"/>
          <cell r="D62"/>
          <cell r="E62"/>
          <cell r="F62"/>
          <cell r="G62"/>
          <cell r="H62"/>
          <cell r="I62"/>
          <cell r="J62"/>
          <cell r="K62"/>
          <cell r="L62"/>
          <cell r="M62"/>
          <cell r="N62"/>
          <cell r="O62"/>
          <cell r="P62"/>
          <cell r="Q62"/>
          <cell r="R62"/>
          <cell r="S62"/>
          <cell r="T62"/>
          <cell r="U62"/>
          <cell r="V62"/>
          <cell r="W62"/>
          <cell r="X62"/>
          <cell r="Y62"/>
          <cell r="Z62"/>
          <cell r="AA62">
            <v>0</v>
          </cell>
        </row>
        <row r="63">
          <cell r="A63"/>
          <cell r="B63"/>
          <cell r="C63"/>
          <cell r="D63"/>
          <cell r="E63"/>
          <cell r="F63"/>
          <cell r="G63"/>
          <cell r="H63"/>
          <cell r="I63"/>
          <cell r="J63"/>
          <cell r="K63"/>
          <cell r="L63"/>
          <cell r="M63"/>
          <cell r="N63"/>
          <cell r="O63"/>
          <cell r="P63"/>
          <cell r="Q63"/>
          <cell r="R63"/>
          <cell r="S63"/>
          <cell r="T63"/>
          <cell r="U63"/>
          <cell r="V63"/>
          <cell r="W63"/>
          <cell r="X63"/>
          <cell r="Y63"/>
          <cell r="Z63"/>
          <cell r="AA63">
            <v>0</v>
          </cell>
        </row>
        <row r="64">
          <cell r="A64"/>
          <cell r="B64"/>
          <cell r="C64"/>
          <cell r="D64"/>
          <cell r="E64"/>
          <cell r="F64"/>
          <cell r="G64"/>
          <cell r="H64"/>
          <cell r="I64"/>
          <cell r="J64"/>
          <cell r="K64"/>
          <cell r="L64"/>
          <cell r="M64"/>
          <cell r="N64"/>
          <cell r="O64"/>
          <cell r="P64"/>
          <cell r="Q64"/>
          <cell r="R64"/>
          <cell r="S64"/>
          <cell r="T64"/>
          <cell r="U64"/>
          <cell r="V64"/>
          <cell r="W64"/>
          <cell r="X64"/>
          <cell r="Y64"/>
          <cell r="Z64"/>
          <cell r="AA64">
            <v>0</v>
          </cell>
        </row>
        <row r="65">
          <cell r="A65"/>
          <cell r="B65"/>
          <cell r="C65"/>
          <cell r="D65"/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W65"/>
          <cell r="X65"/>
          <cell r="Y65"/>
          <cell r="Z65"/>
          <cell r="AA65">
            <v>0</v>
          </cell>
        </row>
        <row r="66">
          <cell r="A66"/>
          <cell r="B66"/>
          <cell r="C66"/>
          <cell r="D66"/>
          <cell r="E66"/>
          <cell r="F66"/>
          <cell r="G66"/>
          <cell r="H66"/>
          <cell r="I66"/>
          <cell r="J66"/>
          <cell r="K66"/>
          <cell r="L66"/>
          <cell r="M66"/>
          <cell r="N66"/>
          <cell r="O66"/>
          <cell r="P66"/>
          <cell r="Q66"/>
          <cell r="R66"/>
          <cell r="S66"/>
          <cell r="T66"/>
          <cell r="U66"/>
          <cell r="V66"/>
          <cell r="W66"/>
          <cell r="X66"/>
          <cell r="Y66"/>
          <cell r="Z66"/>
          <cell r="AA66">
            <v>0</v>
          </cell>
        </row>
        <row r="67">
          <cell r="A67"/>
          <cell r="B67"/>
          <cell r="C67"/>
          <cell r="D67"/>
          <cell r="E67"/>
          <cell r="F67"/>
          <cell r="G67"/>
          <cell r="H67"/>
          <cell r="I67"/>
          <cell r="J67"/>
          <cell r="K67"/>
          <cell r="L67"/>
          <cell r="M67"/>
          <cell r="N67"/>
          <cell r="O67"/>
          <cell r="P67"/>
          <cell r="Q67"/>
          <cell r="R67"/>
          <cell r="S67"/>
          <cell r="T67"/>
          <cell r="U67"/>
          <cell r="V67"/>
          <cell r="W67"/>
          <cell r="X67"/>
          <cell r="Y67"/>
          <cell r="Z67"/>
          <cell r="AA67">
            <v>0</v>
          </cell>
        </row>
        <row r="68">
          <cell r="A68"/>
          <cell r="B68"/>
          <cell r="C68"/>
          <cell r="D68"/>
          <cell r="E68"/>
          <cell r="F68"/>
          <cell r="G68"/>
          <cell r="H68"/>
          <cell r="I68"/>
          <cell r="J68"/>
          <cell r="K68"/>
          <cell r="L68"/>
          <cell r="M68"/>
          <cell r="N68"/>
          <cell r="O68"/>
          <cell r="P68"/>
          <cell r="Q68"/>
          <cell r="R68"/>
          <cell r="S68"/>
          <cell r="T68"/>
          <cell r="U68"/>
          <cell r="V68"/>
          <cell r="W68"/>
          <cell r="X68"/>
          <cell r="Y68"/>
          <cell r="Z68"/>
          <cell r="AA68">
            <v>0</v>
          </cell>
        </row>
        <row r="69">
          <cell r="A69"/>
          <cell r="B69"/>
          <cell r="C69"/>
          <cell r="D69"/>
          <cell r="E69"/>
          <cell r="F69"/>
          <cell r="G69"/>
          <cell r="H69"/>
          <cell r="I69"/>
          <cell r="J69"/>
          <cell r="K69"/>
          <cell r="L69"/>
          <cell r="M69"/>
          <cell r="N69"/>
          <cell r="O69"/>
          <cell r="P69"/>
          <cell r="Q69"/>
          <cell r="R69"/>
          <cell r="S69"/>
          <cell r="T69"/>
          <cell r="U69"/>
          <cell r="V69"/>
          <cell r="W69"/>
          <cell r="X69"/>
          <cell r="Y69"/>
          <cell r="Z69"/>
          <cell r="AA69">
            <v>0</v>
          </cell>
        </row>
        <row r="70">
          <cell r="A70"/>
          <cell r="B70"/>
          <cell r="C70"/>
          <cell r="D70"/>
          <cell r="E70"/>
          <cell r="F70"/>
          <cell r="G70"/>
          <cell r="H70"/>
          <cell r="I70"/>
          <cell r="J70"/>
          <cell r="K70"/>
          <cell r="L70"/>
          <cell r="M70"/>
          <cell r="N70"/>
          <cell r="O70"/>
          <cell r="P70"/>
          <cell r="Q70"/>
          <cell r="R70"/>
          <cell r="S70"/>
          <cell r="T70"/>
          <cell r="U70"/>
          <cell r="V70"/>
          <cell r="W70"/>
          <cell r="X70"/>
          <cell r="Y70"/>
          <cell r="Z70"/>
          <cell r="AA70">
            <v>0</v>
          </cell>
        </row>
        <row r="71">
          <cell r="A71"/>
          <cell r="B71"/>
          <cell r="C71"/>
          <cell r="D71"/>
          <cell r="E71"/>
          <cell r="F71"/>
          <cell r="G71"/>
          <cell r="H71"/>
          <cell r="I71"/>
          <cell r="J71"/>
          <cell r="K71"/>
          <cell r="L71"/>
          <cell r="M71"/>
          <cell r="N71"/>
          <cell r="O71"/>
          <cell r="P71"/>
          <cell r="Q71"/>
          <cell r="R71"/>
          <cell r="S71"/>
          <cell r="T71"/>
          <cell r="U71"/>
          <cell r="V71"/>
          <cell r="W71"/>
          <cell r="X71"/>
          <cell r="Y71"/>
          <cell r="Z71"/>
          <cell r="AA71">
            <v>0</v>
          </cell>
        </row>
        <row r="72">
          <cell r="A72"/>
          <cell r="B72"/>
          <cell r="C72"/>
          <cell r="D72"/>
          <cell r="E72"/>
          <cell r="F72"/>
          <cell r="G72"/>
          <cell r="H72"/>
          <cell r="I72"/>
          <cell r="J72"/>
          <cell r="K72"/>
          <cell r="L72"/>
          <cell r="M72"/>
          <cell r="N72"/>
          <cell r="O72"/>
          <cell r="P72"/>
          <cell r="Q72"/>
          <cell r="R72"/>
          <cell r="S72"/>
          <cell r="T72"/>
          <cell r="U72"/>
          <cell r="V72"/>
          <cell r="W72"/>
          <cell r="X72"/>
          <cell r="Y72"/>
          <cell r="Z72"/>
          <cell r="AA72">
            <v>0</v>
          </cell>
        </row>
        <row r="73">
          <cell r="A73"/>
          <cell r="B73"/>
          <cell r="C73"/>
          <cell r="D73"/>
          <cell r="E73"/>
          <cell r="F73"/>
          <cell r="G73"/>
          <cell r="H73"/>
          <cell r="I73"/>
          <cell r="J73"/>
          <cell r="K73"/>
          <cell r="L73"/>
          <cell r="M73"/>
          <cell r="N73"/>
          <cell r="O73"/>
          <cell r="P73"/>
          <cell r="Q73"/>
          <cell r="R73"/>
          <cell r="S73"/>
          <cell r="T73"/>
          <cell r="U73"/>
          <cell r="V73"/>
          <cell r="W73"/>
          <cell r="X73"/>
          <cell r="Y73"/>
          <cell r="Z73"/>
          <cell r="AA73">
            <v>0</v>
          </cell>
        </row>
        <row r="74">
          <cell r="A74"/>
          <cell r="B74"/>
          <cell r="C74"/>
          <cell r="D74"/>
          <cell r="E74"/>
          <cell r="F74"/>
          <cell r="G74"/>
          <cell r="H74"/>
          <cell r="I74"/>
          <cell r="J74"/>
          <cell r="K74"/>
          <cell r="L74"/>
          <cell r="M74"/>
          <cell r="N74"/>
          <cell r="O74"/>
          <cell r="P74"/>
          <cell r="Q74"/>
          <cell r="R74"/>
          <cell r="S74"/>
          <cell r="T74"/>
          <cell r="U74"/>
          <cell r="V74"/>
          <cell r="W74"/>
          <cell r="X74"/>
          <cell r="Y74"/>
          <cell r="Z74"/>
          <cell r="AA74">
            <v>0</v>
          </cell>
        </row>
        <row r="75">
          <cell r="A75"/>
          <cell r="B75"/>
          <cell r="C75"/>
          <cell r="D75"/>
          <cell r="E75"/>
          <cell r="F75"/>
          <cell r="G75"/>
          <cell r="H75"/>
          <cell r="I75"/>
          <cell r="J75"/>
          <cell r="K75"/>
          <cell r="L75"/>
          <cell r="M75"/>
          <cell r="N75"/>
          <cell r="O75"/>
          <cell r="P75"/>
          <cell r="Q75"/>
          <cell r="R75"/>
          <cell r="S75"/>
          <cell r="T75"/>
          <cell r="U75"/>
          <cell r="V75"/>
          <cell r="W75"/>
          <cell r="X75"/>
          <cell r="Y75"/>
          <cell r="Z75"/>
          <cell r="AA75">
            <v>0</v>
          </cell>
        </row>
        <row r="76">
          <cell r="A76"/>
          <cell r="B76"/>
          <cell r="C76"/>
          <cell r="D76"/>
          <cell r="E76"/>
          <cell r="F76"/>
          <cell r="G76"/>
          <cell r="H76"/>
          <cell r="I76"/>
          <cell r="J76"/>
          <cell r="K76"/>
          <cell r="L76"/>
          <cell r="M76"/>
          <cell r="N76"/>
          <cell r="O76"/>
          <cell r="P76"/>
          <cell r="Q76"/>
          <cell r="R76"/>
          <cell r="S76"/>
          <cell r="T76"/>
          <cell r="U76"/>
          <cell r="V76"/>
          <cell r="W76"/>
          <cell r="X76"/>
          <cell r="Y76"/>
          <cell r="Z76"/>
          <cell r="AA76">
            <v>0</v>
          </cell>
        </row>
        <row r="77">
          <cell r="A77"/>
          <cell r="B77"/>
          <cell r="C77"/>
          <cell r="D77"/>
          <cell r="E77"/>
          <cell r="F77"/>
          <cell r="G77"/>
          <cell r="H77"/>
          <cell r="I77"/>
          <cell r="J77"/>
          <cell r="K77"/>
          <cell r="L77"/>
          <cell r="M77"/>
          <cell r="N77"/>
          <cell r="O77"/>
          <cell r="P77"/>
          <cell r="Q77"/>
          <cell r="R77"/>
          <cell r="S77"/>
          <cell r="T77"/>
          <cell r="U77"/>
          <cell r="V77"/>
          <cell r="W77"/>
          <cell r="X77"/>
          <cell r="Y77"/>
          <cell r="Z77"/>
          <cell r="AA77">
            <v>0</v>
          </cell>
        </row>
        <row r="78">
          <cell r="A78"/>
          <cell r="B78"/>
          <cell r="C78"/>
          <cell r="D78"/>
          <cell r="E78"/>
          <cell r="F78"/>
          <cell r="G78"/>
          <cell r="H78"/>
          <cell r="I78"/>
          <cell r="J78"/>
          <cell r="K78"/>
          <cell r="L78"/>
          <cell r="M78"/>
          <cell r="N78"/>
          <cell r="O78"/>
          <cell r="P78"/>
          <cell r="Q78"/>
          <cell r="R78"/>
          <cell r="S78"/>
          <cell r="T78"/>
          <cell r="U78"/>
          <cell r="V78"/>
          <cell r="W78"/>
          <cell r="X78"/>
          <cell r="Y78"/>
          <cell r="Z78"/>
          <cell r="AA78">
            <v>0</v>
          </cell>
        </row>
        <row r="79">
          <cell r="A79"/>
          <cell r="B79"/>
          <cell r="C79"/>
          <cell r="D79"/>
          <cell r="E79"/>
          <cell r="F79"/>
          <cell r="G79"/>
          <cell r="H79"/>
          <cell r="I79"/>
          <cell r="J79"/>
          <cell r="K79"/>
          <cell r="L79"/>
          <cell r="M79"/>
          <cell r="N79"/>
          <cell r="O79"/>
          <cell r="P79"/>
          <cell r="Q79"/>
          <cell r="R79"/>
          <cell r="S79"/>
          <cell r="T79"/>
          <cell r="U79"/>
          <cell r="V79"/>
          <cell r="W79"/>
          <cell r="X79"/>
          <cell r="Y79"/>
          <cell r="Z79"/>
          <cell r="AA79">
            <v>0</v>
          </cell>
        </row>
        <row r="80">
          <cell r="A80"/>
          <cell r="B80"/>
          <cell r="C80"/>
          <cell r="D80"/>
          <cell r="E80"/>
          <cell r="F80"/>
          <cell r="G80"/>
          <cell r="H80"/>
          <cell r="I80"/>
          <cell r="J80"/>
          <cell r="K80"/>
          <cell r="L80"/>
          <cell r="M80"/>
          <cell r="N80"/>
          <cell r="O80"/>
          <cell r="P80"/>
          <cell r="Q80"/>
          <cell r="R80"/>
          <cell r="S80"/>
          <cell r="T80"/>
          <cell r="U80"/>
          <cell r="V80"/>
          <cell r="W80"/>
          <cell r="X80"/>
          <cell r="Y80"/>
          <cell r="Z80"/>
          <cell r="AA80">
            <v>0</v>
          </cell>
        </row>
        <row r="81">
          <cell r="A81"/>
          <cell r="B81"/>
          <cell r="C81"/>
          <cell r="D81"/>
          <cell r="E81"/>
          <cell r="F81"/>
          <cell r="G81"/>
          <cell r="H81"/>
          <cell r="I81"/>
          <cell r="J81"/>
          <cell r="K81"/>
          <cell r="L81"/>
          <cell r="M81"/>
          <cell r="N81"/>
          <cell r="O81"/>
          <cell r="P81"/>
          <cell r="Q81"/>
          <cell r="R81"/>
          <cell r="S81"/>
          <cell r="T81"/>
          <cell r="U81"/>
          <cell r="V81"/>
          <cell r="W81"/>
          <cell r="X81"/>
          <cell r="Y81"/>
          <cell r="Z81"/>
          <cell r="AA81">
            <v>0</v>
          </cell>
        </row>
        <row r="82">
          <cell r="A82"/>
          <cell r="B82"/>
          <cell r="C82"/>
          <cell r="D82"/>
          <cell r="E82"/>
          <cell r="F82"/>
          <cell r="G82"/>
          <cell r="H82"/>
          <cell r="I82"/>
          <cell r="J82"/>
          <cell r="K82"/>
          <cell r="L82"/>
          <cell r="M82"/>
          <cell r="N82"/>
          <cell r="O82"/>
          <cell r="P82"/>
          <cell r="Q82"/>
          <cell r="R82"/>
          <cell r="S82"/>
          <cell r="T82"/>
          <cell r="U82"/>
          <cell r="V82"/>
          <cell r="W82"/>
          <cell r="X82"/>
          <cell r="Y82"/>
          <cell r="Z82"/>
          <cell r="AA82">
            <v>0</v>
          </cell>
        </row>
        <row r="83">
          <cell r="A83"/>
          <cell r="B83"/>
          <cell r="C83"/>
          <cell r="D83"/>
          <cell r="E83"/>
          <cell r="F83"/>
          <cell r="G83"/>
          <cell r="H83"/>
          <cell r="I83"/>
          <cell r="J83"/>
          <cell r="K83"/>
          <cell r="L83"/>
          <cell r="M83"/>
          <cell r="N83"/>
          <cell r="O83"/>
          <cell r="P83"/>
          <cell r="Q83"/>
          <cell r="R83"/>
          <cell r="S83"/>
          <cell r="T83"/>
          <cell r="U83"/>
          <cell r="V83"/>
          <cell r="W83"/>
          <cell r="X83"/>
          <cell r="Y83"/>
          <cell r="Z83"/>
          <cell r="AA83">
            <v>0</v>
          </cell>
        </row>
        <row r="84">
          <cell r="A84"/>
          <cell r="B84"/>
          <cell r="C84"/>
          <cell r="D84"/>
          <cell r="E84"/>
          <cell r="F84"/>
          <cell r="G84"/>
          <cell r="H84"/>
          <cell r="I84"/>
          <cell r="J84"/>
          <cell r="K84"/>
          <cell r="L84"/>
          <cell r="M84"/>
          <cell r="N84"/>
          <cell r="O84"/>
          <cell r="P84"/>
          <cell r="Q84"/>
          <cell r="R84"/>
          <cell r="S84"/>
          <cell r="T84"/>
          <cell r="U84"/>
          <cell r="V84"/>
          <cell r="W84"/>
          <cell r="X84"/>
          <cell r="Y84"/>
          <cell r="Z84"/>
          <cell r="AA84">
            <v>0</v>
          </cell>
        </row>
        <row r="85">
          <cell r="A85"/>
          <cell r="B85"/>
          <cell r="C85"/>
          <cell r="D85"/>
          <cell r="E85"/>
          <cell r="F85"/>
          <cell r="G85"/>
          <cell r="H85"/>
          <cell r="I85"/>
          <cell r="J85"/>
          <cell r="K85"/>
          <cell r="L85"/>
          <cell r="M85"/>
          <cell r="N85"/>
          <cell r="O85"/>
          <cell r="P85"/>
          <cell r="Q85"/>
          <cell r="R85"/>
          <cell r="S85"/>
          <cell r="T85"/>
          <cell r="U85"/>
          <cell r="V85"/>
          <cell r="W85"/>
          <cell r="X85"/>
          <cell r="Y85"/>
          <cell r="Z85"/>
          <cell r="AA85">
            <v>0</v>
          </cell>
        </row>
        <row r="86">
          <cell r="A86"/>
          <cell r="B86"/>
          <cell r="C86"/>
          <cell r="D86"/>
          <cell r="E86"/>
          <cell r="F86"/>
          <cell r="G86"/>
          <cell r="H86"/>
          <cell r="I86"/>
          <cell r="J86"/>
          <cell r="K86"/>
          <cell r="L86"/>
          <cell r="M86"/>
          <cell r="N86"/>
          <cell r="O86"/>
          <cell r="P86"/>
          <cell r="Q86"/>
          <cell r="R86"/>
          <cell r="S86"/>
          <cell r="T86"/>
          <cell r="U86"/>
          <cell r="V86"/>
          <cell r="W86"/>
          <cell r="X86"/>
          <cell r="Y86"/>
          <cell r="Z86"/>
          <cell r="AA86">
            <v>0</v>
          </cell>
        </row>
        <row r="87">
          <cell r="A87"/>
          <cell r="B87"/>
          <cell r="C87"/>
          <cell r="D87"/>
          <cell r="E87"/>
          <cell r="F87"/>
          <cell r="G87"/>
          <cell r="H87"/>
          <cell r="I87"/>
          <cell r="J87"/>
          <cell r="K87"/>
          <cell r="L87"/>
          <cell r="M87"/>
          <cell r="N87"/>
          <cell r="O87"/>
          <cell r="P87"/>
          <cell r="Q87"/>
          <cell r="R87"/>
          <cell r="S87"/>
          <cell r="T87"/>
          <cell r="U87"/>
          <cell r="V87"/>
          <cell r="W87"/>
          <cell r="X87"/>
          <cell r="Y87"/>
          <cell r="Z87"/>
          <cell r="AA87">
            <v>0</v>
          </cell>
        </row>
        <row r="88">
          <cell r="A88"/>
          <cell r="B88"/>
          <cell r="C88"/>
          <cell r="D88"/>
          <cell r="E88"/>
          <cell r="F88"/>
          <cell r="G88"/>
          <cell r="H88"/>
          <cell r="I88"/>
          <cell r="J88"/>
          <cell r="K88"/>
          <cell r="L88"/>
          <cell r="M88"/>
          <cell r="N88"/>
          <cell r="O88"/>
          <cell r="P88"/>
          <cell r="Q88"/>
          <cell r="R88"/>
          <cell r="S88"/>
          <cell r="T88"/>
          <cell r="U88"/>
          <cell r="V88"/>
          <cell r="W88"/>
          <cell r="X88"/>
          <cell r="Y88"/>
          <cell r="Z88"/>
          <cell r="AA88">
            <v>0</v>
          </cell>
        </row>
        <row r="89">
          <cell r="A89"/>
          <cell r="B89"/>
          <cell r="C89"/>
          <cell r="D89"/>
          <cell r="E89"/>
          <cell r="F89"/>
          <cell r="G89"/>
          <cell r="H89"/>
          <cell r="I89"/>
          <cell r="J89"/>
          <cell r="K89"/>
          <cell r="L89"/>
          <cell r="M89"/>
          <cell r="N89"/>
          <cell r="O89"/>
          <cell r="P89"/>
          <cell r="Q89"/>
          <cell r="R89"/>
          <cell r="S89"/>
          <cell r="T89"/>
          <cell r="U89"/>
          <cell r="V89"/>
          <cell r="W89"/>
          <cell r="X89"/>
          <cell r="Y89"/>
          <cell r="Z89"/>
          <cell r="AA89">
            <v>0</v>
          </cell>
        </row>
        <row r="90">
          <cell r="A90"/>
          <cell r="B90"/>
          <cell r="C90"/>
          <cell r="D90"/>
          <cell r="E90"/>
          <cell r="F90"/>
          <cell r="G90"/>
          <cell r="H90"/>
          <cell r="I90"/>
          <cell r="J90"/>
          <cell r="K90"/>
          <cell r="L90"/>
          <cell r="M90"/>
          <cell r="N90"/>
          <cell r="O90"/>
          <cell r="P90"/>
          <cell r="Q90"/>
          <cell r="R90"/>
          <cell r="S90"/>
          <cell r="T90"/>
          <cell r="U90"/>
          <cell r="V90"/>
          <cell r="W90"/>
          <cell r="X90"/>
          <cell r="Y90"/>
          <cell r="Z90"/>
          <cell r="AA90">
            <v>0</v>
          </cell>
        </row>
        <row r="91">
          <cell r="A91"/>
          <cell r="B91"/>
          <cell r="C91"/>
          <cell r="D91"/>
          <cell r="E91"/>
          <cell r="F91"/>
          <cell r="G91"/>
          <cell r="H91"/>
          <cell r="I91"/>
          <cell r="J91"/>
          <cell r="K91"/>
          <cell r="L91"/>
          <cell r="M91"/>
          <cell r="N91"/>
          <cell r="O91"/>
          <cell r="P91"/>
          <cell r="Q91"/>
          <cell r="R91"/>
          <cell r="S91"/>
          <cell r="T91"/>
          <cell r="U91"/>
          <cell r="V91"/>
          <cell r="W91"/>
          <cell r="X91"/>
          <cell r="Y91"/>
          <cell r="Z91"/>
          <cell r="AA91">
            <v>0</v>
          </cell>
        </row>
        <row r="92">
          <cell r="A92"/>
          <cell r="B92"/>
          <cell r="C92"/>
          <cell r="D92"/>
          <cell r="E92"/>
          <cell r="F92"/>
          <cell r="G92"/>
          <cell r="H92"/>
          <cell r="I92"/>
          <cell r="J92"/>
          <cell r="K92"/>
          <cell r="L92"/>
          <cell r="M92"/>
          <cell r="N92"/>
          <cell r="O92"/>
          <cell r="P92"/>
          <cell r="Q92"/>
          <cell r="R92"/>
          <cell r="S92"/>
          <cell r="T92"/>
          <cell r="U92"/>
          <cell r="V92"/>
          <cell r="W92"/>
          <cell r="X92"/>
          <cell r="Y92"/>
          <cell r="Z92"/>
          <cell r="AA92">
            <v>0</v>
          </cell>
        </row>
        <row r="93">
          <cell r="A93"/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  <cell r="N93"/>
          <cell r="O93"/>
          <cell r="P93"/>
          <cell r="Q93"/>
          <cell r="R93"/>
          <cell r="S93"/>
          <cell r="T93"/>
          <cell r="U93"/>
          <cell r="V93"/>
          <cell r="W93"/>
          <cell r="X93"/>
          <cell r="Y93"/>
          <cell r="Z93"/>
          <cell r="AA93">
            <v>0</v>
          </cell>
        </row>
        <row r="94">
          <cell r="A94"/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  <cell r="N94"/>
          <cell r="O94"/>
          <cell r="P94"/>
          <cell r="Q94"/>
          <cell r="R94"/>
          <cell r="S94"/>
          <cell r="T94"/>
          <cell r="U94"/>
          <cell r="V94"/>
          <cell r="W94"/>
          <cell r="X94"/>
          <cell r="Y94"/>
          <cell r="Z94"/>
          <cell r="AA94">
            <v>0</v>
          </cell>
        </row>
        <row r="95">
          <cell r="A95"/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  <cell r="N95"/>
          <cell r="O95"/>
          <cell r="P95"/>
          <cell r="Q95"/>
          <cell r="R95"/>
          <cell r="S95"/>
          <cell r="T95"/>
          <cell r="U95"/>
          <cell r="V95"/>
          <cell r="W95"/>
          <cell r="X95"/>
          <cell r="Y95"/>
          <cell r="Z95"/>
          <cell r="AA95">
            <v>0</v>
          </cell>
        </row>
        <row r="96">
          <cell r="A96"/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  <cell r="N96"/>
          <cell r="O96"/>
          <cell r="P96"/>
          <cell r="Q96"/>
          <cell r="R96"/>
          <cell r="S96"/>
          <cell r="T96"/>
          <cell r="U96"/>
          <cell r="V96"/>
          <cell r="W96"/>
          <cell r="X96"/>
          <cell r="Y96"/>
          <cell r="Z96"/>
          <cell r="AA96">
            <v>0</v>
          </cell>
        </row>
        <row r="97">
          <cell r="A97"/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  <cell r="N97"/>
          <cell r="O97"/>
          <cell r="P97"/>
          <cell r="Q97"/>
          <cell r="R97"/>
          <cell r="S97"/>
          <cell r="T97"/>
          <cell r="U97"/>
          <cell r="V97"/>
          <cell r="W97"/>
          <cell r="X97"/>
          <cell r="Y97"/>
          <cell r="Z97"/>
          <cell r="AA97">
            <v>0</v>
          </cell>
        </row>
        <row r="98">
          <cell r="A98"/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  <cell r="N98"/>
          <cell r="O98"/>
          <cell r="P98"/>
          <cell r="Q98"/>
          <cell r="R98"/>
          <cell r="S98"/>
          <cell r="T98"/>
          <cell r="U98"/>
          <cell r="V98"/>
          <cell r="W98"/>
          <cell r="X98"/>
          <cell r="Y98"/>
          <cell r="Z98"/>
          <cell r="AA98">
            <v>0</v>
          </cell>
        </row>
        <row r="99">
          <cell r="A99"/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  <cell r="N99"/>
          <cell r="O99"/>
          <cell r="P99"/>
          <cell r="Q99"/>
          <cell r="R99"/>
          <cell r="S99"/>
          <cell r="T99"/>
          <cell r="U99"/>
          <cell r="V99"/>
          <cell r="W99"/>
          <cell r="X99"/>
          <cell r="Y99"/>
          <cell r="Z99"/>
          <cell r="AA99">
            <v>0</v>
          </cell>
        </row>
        <row r="100">
          <cell r="A100"/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  <cell r="N100"/>
          <cell r="O100"/>
          <cell r="P100"/>
          <cell r="Q100"/>
          <cell r="R100"/>
          <cell r="S100"/>
          <cell r="T100"/>
          <cell r="U100"/>
          <cell r="V100"/>
          <cell r="W100"/>
          <cell r="X100"/>
          <cell r="Y100"/>
          <cell r="Z100"/>
          <cell r="AA100">
            <v>0</v>
          </cell>
        </row>
        <row r="101">
          <cell r="A101"/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  <cell r="N101"/>
          <cell r="O101"/>
          <cell r="P101"/>
          <cell r="Q101"/>
          <cell r="R101"/>
          <cell r="S101"/>
          <cell r="T101"/>
          <cell r="U101"/>
          <cell r="V101"/>
          <cell r="W101"/>
          <cell r="X101"/>
          <cell r="Y101"/>
          <cell r="Z101"/>
          <cell r="AA101">
            <v>0</v>
          </cell>
        </row>
        <row r="102">
          <cell r="A102"/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  <cell r="N102"/>
          <cell r="O102"/>
          <cell r="P102"/>
          <cell r="Q102"/>
          <cell r="R102"/>
          <cell r="S102"/>
          <cell r="T102"/>
          <cell r="U102"/>
          <cell r="V102"/>
          <cell r="W102"/>
          <cell r="X102"/>
          <cell r="Y102"/>
          <cell r="Z102"/>
          <cell r="AA102">
            <v>0</v>
          </cell>
        </row>
        <row r="103">
          <cell r="A103"/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  <cell r="N103"/>
          <cell r="O103"/>
          <cell r="P103"/>
          <cell r="Q103"/>
          <cell r="R103"/>
          <cell r="S103"/>
          <cell r="T103"/>
          <cell r="U103"/>
          <cell r="V103"/>
          <cell r="W103"/>
          <cell r="X103"/>
          <cell r="Y103"/>
          <cell r="Z103"/>
          <cell r="AA103">
            <v>0</v>
          </cell>
        </row>
        <row r="104">
          <cell r="A104"/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  <cell r="N104"/>
          <cell r="O104"/>
          <cell r="P104"/>
          <cell r="Q104"/>
          <cell r="R104"/>
          <cell r="S104"/>
          <cell r="T104"/>
          <cell r="U104"/>
          <cell r="V104"/>
          <cell r="W104"/>
          <cell r="X104"/>
          <cell r="Y104"/>
          <cell r="Z104"/>
          <cell r="AA104">
            <v>0</v>
          </cell>
        </row>
        <row r="105">
          <cell r="A105"/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  <cell r="N105"/>
          <cell r="O105"/>
          <cell r="P105"/>
          <cell r="Q105"/>
          <cell r="R105"/>
          <cell r="S105"/>
          <cell r="T105"/>
          <cell r="U105"/>
          <cell r="V105"/>
          <cell r="W105"/>
          <cell r="X105"/>
          <cell r="Y105"/>
          <cell r="Z105"/>
          <cell r="AA105">
            <v>0</v>
          </cell>
        </row>
        <row r="106">
          <cell r="A106"/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  <cell r="N106"/>
          <cell r="O106"/>
          <cell r="P106"/>
          <cell r="Q106"/>
          <cell r="R106"/>
          <cell r="S106"/>
          <cell r="T106"/>
          <cell r="U106"/>
          <cell r="V106"/>
          <cell r="W106"/>
          <cell r="X106"/>
          <cell r="Y106"/>
          <cell r="Z106"/>
          <cell r="AA106">
            <v>0</v>
          </cell>
        </row>
        <row r="107">
          <cell r="A107"/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  <cell r="N107"/>
          <cell r="O107"/>
          <cell r="P107"/>
          <cell r="Q107"/>
          <cell r="R107"/>
          <cell r="S107"/>
          <cell r="T107"/>
          <cell r="U107"/>
          <cell r="V107"/>
          <cell r="W107"/>
          <cell r="X107"/>
          <cell r="Y107"/>
          <cell r="Z107"/>
          <cell r="AA107">
            <v>0</v>
          </cell>
        </row>
        <row r="108">
          <cell r="A108"/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  <cell r="N108"/>
          <cell r="O108"/>
          <cell r="P108"/>
          <cell r="Q108"/>
          <cell r="R108"/>
          <cell r="S108"/>
          <cell r="T108"/>
          <cell r="U108"/>
          <cell r="V108"/>
          <cell r="W108"/>
          <cell r="X108"/>
          <cell r="Y108"/>
          <cell r="Z108"/>
          <cell r="AA108">
            <v>0</v>
          </cell>
        </row>
        <row r="109">
          <cell r="A109"/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  <cell r="N109"/>
          <cell r="O109"/>
          <cell r="P109"/>
          <cell r="Q109"/>
          <cell r="R109"/>
          <cell r="S109"/>
          <cell r="T109"/>
          <cell r="U109"/>
          <cell r="V109"/>
          <cell r="W109"/>
          <cell r="X109"/>
          <cell r="Y109"/>
          <cell r="Z109"/>
          <cell r="AA109">
            <v>0</v>
          </cell>
        </row>
        <row r="110">
          <cell r="A110"/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  <cell r="N110"/>
          <cell r="O110"/>
          <cell r="P110"/>
          <cell r="Q110"/>
          <cell r="R110"/>
          <cell r="S110"/>
          <cell r="T110"/>
          <cell r="U110"/>
          <cell r="V110"/>
          <cell r="W110"/>
          <cell r="X110"/>
          <cell r="Y110"/>
          <cell r="Z110"/>
          <cell r="AA110">
            <v>0</v>
          </cell>
        </row>
        <row r="111">
          <cell r="A111"/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  <cell r="N111"/>
          <cell r="O111"/>
          <cell r="P111"/>
          <cell r="Q111"/>
          <cell r="R111"/>
          <cell r="S111"/>
          <cell r="T111"/>
          <cell r="U111"/>
          <cell r="V111"/>
          <cell r="W111"/>
          <cell r="X111"/>
          <cell r="Y111"/>
          <cell r="Z111"/>
          <cell r="AA111">
            <v>0</v>
          </cell>
        </row>
        <row r="112">
          <cell r="A112"/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  <cell r="N112"/>
          <cell r="O112"/>
          <cell r="P112"/>
          <cell r="Q112"/>
          <cell r="R112"/>
          <cell r="S112"/>
          <cell r="T112"/>
          <cell r="U112"/>
          <cell r="V112"/>
          <cell r="W112"/>
          <cell r="X112"/>
          <cell r="Y112"/>
          <cell r="Z112"/>
          <cell r="AA112">
            <v>0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  <cell r="O113"/>
          <cell r="P113"/>
          <cell r="Q113"/>
          <cell r="R113"/>
          <cell r="S113"/>
          <cell r="T113"/>
          <cell r="U113"/>
          <cell r="V113"/>
          <cell r="W113"/>
          <cell r="X113"/>
          <cell r="Y113"/>
          <cell r="Z113"/>
          <cell r="AA113">
            <v>0</v>
          </cell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  <cell r="O114"/>
          <cell r="P114"/>
          <cell r="Q114"/>
          <cell r="R114"/>
          <cell r="S114"/>
          <cell r="T114"/>
          <cell r="U114"/>
          <cell r="V114"/>
          <cell r="W114"/>
          <cell r="X114"/>
          <cell r="Y114"/>
          <cell r="Z114"/>
          <cell r="AA114">
            <v>0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  <cell r="O115"/>
          <cell r="P115"/>
          <cell r="Q115"/>
          <cell r="R115"/>
          <cell r="S115"/>
          <cell r="T115"/>
          <cell r="U115"/>
          <cell r="V115"/>
          <cell r="W115"/>
          <cell r="X115"/>
          <cell r="Y115"/>
          <cell r="Z115"/>
          <cell r="AA115">
            <v>0</v>
          </cell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  <cell r="O116"/>
          <cell r="P116"/>
          <cell r="Q116"/>
          <cell r="R116"/>
          <cell r="S116"/>
          <cell r="T116"/>
          <cell r="U116"/>
          <cell r="V116"/>
          <cell r="W116"/>
          <cell r="X116"/>
          <cell r="Y116"/>
          <cell r="Z116"/>
          <cell r="AA116">
            <v>0</v>
          </cell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  <cell r="O117"/>
          <cell r="P117"/>
          <cell r="Q117"/>
          <cell r="R117"/>
          <cell r="S117"/>
          <cell r="T117"/>
          <cell r="U117"/>
          <cell r="V117"/>
          <cell r="W117"/>
          <cell r="X117"/>
          <cell r="Y117"/>
          <cell r="Z117"/>
          <cell r="AA117">
            <v>0</v>
          </cell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  <cell r="O118"/>
          <cell r="P118"/>
          <cell r="Q118"/>
          <cell r="R118"/>
          <cell r="S118"/>
          <cell r="T118"/>
          <cell r="U118"/>
          <cell r="V118"/>
          <cell r="W118"/>
          <cell r="X118"/>
          <cell r="Y118"/>
          <cell r="Z118"/>
          <cell r="AA118">
            <v>0</v>
          </cell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  <cell r="O119"/>
          <cell r="P119"/>
          <cell r="Q119"/>
          <cell r="R119"/>
          <cell r="S119"/>
          <cell r="T119"/>
          <cell r="U119"/>
          <cell r="V119"/>
          <cell r="W119"/>
          <cell r="X119"/>
          <cell r="Y119"/>
          <cell r="Z119"/>
          <cell r="AA119">
            <v>0</v>
          </cell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  <cell r="O120"/>
          <cell r="P120"/>
          <cell r="Q120"/>
          <cell r="R120"/>
          <cell r="S120"/>
          <cell r="T120"/>
          <cell r="U120"/>
          <cell r="V120"/>
          <cell r="W120"/>
          <cell r="X120"/>
          <cell r="Y120"/>
          <cell r="Z120"/>
          <cell r="AA120">
            <v>0</v>
          </cell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  <cell r="O121"/>
          <cell r="P121"/>
          <cell r="Q121"/>
          <cell r="R121"/>
          <cell r="S121"/>
          <cell r="T121"/>
          <cell r="U121"/>
          <cell r="V121"/>
          <cell r="W121"/>
          <cell r="X121"/>
          <cell r="Y121"/>
          <cell r="Z121"/>
          <cell r="AA121">
            <v>0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tabColor rgb="FF00B0F0"/>
  </sheetPr>
  <dimension ref="A1:O43"/>
  <sheetViews>
    <sheetView tabSelected="1" zoomScaleNormal="100" workbookViewId="0">
      <selection activeCell="K32" sqref="K32:L32"/>
    </sheetView>
  </sheetViews>
  <sheetFormatPr baseColWidth="10" defaultRowHeight="15" x14ac:dyDescent="0.25"/>
  <cols>
    <col min="1" max="1" width="19.7109375" bestFit="1" customWidth="1"/>
    <col min="17" max="17" width="17.140625" bestFit="1" customWidth="1"/>
  </cols>
  <sheetData>
    <row r="1" spans="1:15" ht="15" customHeight="1" x14ac:dyDescent="0.25">
      <c r="A1" s="105" t="str">
        <f>IF(B1=Datenbank!A34,"Anschrift","Lehrstuhl")</f>
        <v>Lehrstuhl</v>
      </c>
      <c r="B1" s="106" t="s">
        <v>393</v>
      </c>
      <c r="C1" s="106"/>
      <c r="D1" s="106"/>
      <c r="E1" s="106"/>
      <c r="F1" s="106"/>
      <c r="G1" s="106"/>
      <c r="H1" s="106"/>
      <c r="I1" s="106"/>
      <c r="J1" s="106"/>
      <c r="K1" s="106"/>
      <c r="L1" s="153" t="s">
        <v>394</v>
      </c>
      <c r="M1" s="154"/>
      <c r="N1" s="154"/>
      <c r="O1" s="155"/>
    </row>
    <row r="2" spans="1:15" ht="15" customHeight="1" x14ac:dyDescent="0.25">
      <c r="A2" s="107"/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56"/>
      <c r="M2" s="157"/>
      <c r="N2" s="157"/>
      <c r="O2" s="158"/>
    </row>
    <row r="3" spans="1:15" ht="15" customHeight="1" x14ac:dyDescent="0.25">
      <c r="A3" s="109" t="s">
        <v>1</v>
      </c>
      <c r="B3" s="108" t="s">
        <v>386</v>
      </c>
      <c r="C3" s="108"/>
      <c r="D3" s="108"/>
      <c r="E3" s="108"/>
      <c r="F3" s="108"/>
      <c r="G3" s="108"/>
      <c r="H3" s="108"/>
      <c r="I3" s="108"/>
      <c r="J3" s="108"/>
      <c r="K3" s="108"/>
      <c r="L3" s="156"/>
      <c r="M3" s="157"/>
      <c r="N3" s="157"/>
      <c r="O3" s="158"/>
    </row>
    <row r="4" spans="1:15" ht="15" customHeight="1" x14ac:dyDescent="0.25">
      <c r="A4" s="107"/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56"/>
      <c r="M4" s="157"/>
      <c r="N4" s="157"/>
      <c r="O4" s="158"/>
    </row>
    <row r="5" spans="1:15" ht="15" customHeight="1" x14ac:dyDescent="0.25">
      <c r="A5" s="109" t="s">
        <v>22</v>
      </c>
      <c r="B5" s="108" t="s">
        <v>388</v>
      </c>
      <c r="C5" s="108"/>
      <c r="D5" s="108"/>
      <c r="E5" s="108"/>
      <c r="F5" s="108"/>
      <c r="G5" s="108"/>
      <c r="H5" s="108"/>
      <c r="I5" s="108"/>
      <c r="J5" s="108"/>
      <c r="K5" s="108"/>
      <c r="L5" s="156"/>
      <c r="M5" s="157"/>
      <c r="N5" s="157"/>
      <c r="O5" s="158"/>
    </row>
    <row r="6" spans="1:15" ht="15" customHeight="1" x14ac:dyDescent="0.25">
      <c r="A6" s="107"/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56"/>
      <c r="M6" s="157"/>
      <c r="N6" s="157"/>
      <c r="O6" s="158"/>
    </row>
    <row r="7" spans="1:15" ht="15" customHeight="1" x14ac:dyDescent="0.25">
      <c r="A7" s="109" t="s">
        <v>21</v>
      </c>
      <c r="B7" s="108" t="s">
        <v>387</v>
      </c>
      <c r="C7" s="108"/>
      <c r="D7" s="108"/>
      <c r="E7" s="108"/>
      <c r="F7" s="108"/>
      <c r="G7" s="108"/>
      <c r="H7" s="108"/>
      <c r="I7" s="108"/>
      <c r="J7" s="108"/>
      <c r="K7" s="108"/>
      <c r="L7" s="156"/>
      <c r="M7" s="157"/>
      <c r="N7" s="157"/>
      <c r="O7" s="158"/>
    </row>
    <row r="8" spans="1:15" ht="15" customHeight="1" x14ac:dyDescent="0.25">
      <c r="A8" s="107"/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56"/>
      <c r="M8" s="157"/>
      <c r="N8" s="157"/>
      <c r="O8" s="158"/>
    </row>
    <row r="9" spans="1:15" ht="15.75" customHeight="1" x14ac:dyDescent="0.25">
      <c r="A9" s="109" t="s">
        <v>3</v>
      </c>
      <c r="B9" s="108" t="s">
        <v>580</v>
      </c>
      <c r="C9" s="108"/>
      <c r="D9" s="108"/>
      <c r="E9" s="108"/>
      <c r="F9" s="108"/>
      <c r="G9" s="108"/>
      <c r="H9" s="108"/>
      <c r="I9" s="108"/>
      <c r="J9" s="108"/>
      <c r="K9" s="108"/>
      <c r="L9" s="156"/>
      <c r="M9" s="157"/>
      <c r="N9" s="157"/>
      <c r="O9" s="158"/>
    </row>
    <row r="10" spans="1:15" ht="15.75" customHeight="1" x14ac:dyDescent="0.25">
      <c r="A10" s="109"/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56"/>
      <c r="M10" s="157"/>
      <c r="N10" s="157"/>
      <c r="O10" s="158"/>
    </row>
    <row r="11" spans="1:15" ht="15.75" customHeight="1" x14ac:dyDescent="0.25">
      <c r="A11" s="141" t="s">
        <v>47</v>
      </c>
      <c r="B11" s="108" t="s">
        <v>506</v>
      </c>
      <c r="C11" s="108"/>
      <c r="D11" s="108"/>
      <c r="E11" s="108"/>
      <c r="F11" s="108"/>
      <c r="G11" s="108"/>
      <c r="H11" s="108"/>
      <c r="I11" s="108"/>
      <c r="J11" s="108"/>
      <c r="K11" s="108"/>
      <c r="L11" s="156"/>
      <c r="M11" s="157"/>
      <c r="N11" s="157"/>
      <c r="O11" s="158"/>
    </row>
    <row r="12" spans="1:15" ht="15" customHeight="1" x14ac:dyDescent="0.25">
      <c r="A12" s="107"/>
      <c r="B12" s="108"/>
      <c r="C12" s="108"/>
      <c r="D12" s="108"/>
      <c r="E12" s="108"/>
      <c r="F12" s="108"/>
      <c r="G12" s="108"/>
      <c r="H12" s="108"/>
      <c r="I12" s="108"/>
      <c r="J12" s="108"/>
      <c r="K12" s="108"/>
      <c r="L12" s="156"/>
      <c r="M12" s="157"/>
      <c r="N12" s="157"/>
      <c r="O12" s="158"/>
    </row>
    <row r="13" spans="1:15" ht="15.75" customHeight="1" thickBot="1" x14ac:dyDescent="0.3">
      <c r="A13" s="110" t="s">
        <v>508</v>
      </c>
      <c r="B13" s="111" t="s">
        <v>585</v>
      </c>
      <c r="C13" s="111"/>
      <c r="D13" s="111"/>
      <c r="E13" s="111"/>
      <c r="F13" s="111"/>
      <c r="G13" s="111"/>
      <c r="H13" s="111"/>
      <c r="I13" s="111"/>
      <c r="J13" s="111"/>
      <c r="K13" s="111"/>
      <c r="L13" s="159"/>
      <c r="M13" s="160"/>
      <c r="N13" s="160"/>
      <c r="O13" s="161"/>
    </row>
    <row r="14" spans="1:15" ht="18.75" customHeight="1" x14ac:dyDescent="0.25">
      <c r="L14" s="4"/>
      <c r="M14" s="87"/>
      <c r="N14" s="87"/>
      <c r="O14" s="87"/>
    </row>
    <row r="15" spans="1:15" ht="15" customHeight="1" thickBot="1" x14ac:dyDescent="0.3">
      <c r="L15" s="87"/>
      <c r="M15" s="87"/>
      <c r="N15" s="87"/>
      <c r="O15" s="87"/>
    </row>
    <row r="16" spans="1:15" ht="15" customHeight="1" x14ac:dyDescent="0.25">
      <c r="A16" s="88" t="s">
        <v>71</v>
      </c>
      <c r="B16" s="80" t="s">
        <v>399</v>
      </c>
      <c r="C16" s="80"/>
      <c r="D16" s="80"/>
      <c r="E16" s="80"/>
      <c r="F16" s="80"/>
      <c r="G16" s="80"/>
      <c r="H16" s="80"/>
      <c r="I16" s="80"/>
      <c r="J16" s="80"/>
      <c r="K16" s="80"/>
      <c r="L16" s="179" t="s">
        <v>395</v>
      </c>
      <c r="M16" s="180"/>
      <c r="N16" s="180"/>
      <c r="O16" s="181"/>
    </row>
    <row r="17" spans="1:15" ht="15" customHeight="1" x14ac:dyDescent="0.25">
      <c r="A17" s="82"/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182"/>
      <c r="M17" s="183"/>
      <c r="N17" s="183"/>
      <c r="O17" s="184"/>
    </row>
    <row r="18" spans="1:15" ht="15" customHeight="1" x14ac:dyDescent="0.3">
      <c r="A18" s="81" t="s">
        <v>48</v>
      </c>
      <c r="B18" s="73" t="s">
        <v>398</v>
      </c>
      <c r="C18" s="73"/>
      <c r="D18" s="73"/>
      <c r="E18" s="73"/>
      <c r="F18" s="73"/>
      <c r="G18" s="73"/>
      <c r="H18" s="73"/>
      <c r="I18" s="73"/>
      <c r="J18" s="73"/>
      <c r="K18" s="73"/>
      <c r="L18" s="182"/>
      <c r="M18" s="183"/>
      <c r="N18" s="183"/>
      <c r="O18" s="184"/>
    </row>
    <row r="19" spans="1:15" ht="15" customHeight="1" x14ac:dyDescent="0.25">
      <c r="A19" s="82"/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182"/>
      <c r="M19" s="183"/>
      <c r="N19" s="183"/>
      <c r="O19" s="184"/>
    </row>
    <row r="20" spans="1:15" ht="15.75" customHeight="1" x14ac:dyDescent="0.25">
      <c r="A20" s="175" t="s">
        <v>396</v>
      </c>
      <c r="B20" s="177" t="s">
        <v>389</v>
      </c>
      <c r="C20" s="177"/>
      <c r="D20" s="177"/>
      <c r="E20" s="177"/>
      <c r="F20" s="177"/>
      <c r="G20" s="177"/>
      <c r="H20" s="177"/>
      <c r="I20" s="177"/>
      <c r="J20" s="177"/>
      <c r="K20" s="177"/>
      <c r="L20" s="182"/>
      <c r="M20" s="183"/>
      <c r="N20" s="183"/>
      <c r="O20" s="184"/>
    </row>
    <row r="21" spans="1:15" ht="15.75" customHeight="1" thickBot="1" x14ac:dyDescent="0.3">
      <c r="A21" s="176"/>
      <c r="B21" s="178"/>
      <c r="C21" s="178"/>
      <c r="D21" s="178"/>
      <c r="E21" s="178"/>
      <c r="F21" s="178"/>
      <c r="G21" s="178"/>
      <c r="H21" s="178"/>
      <c r="I21" s="178"/>
      <c r="J21" s="178"/>
      <c r="K21" s="178"/>
      <c r="L21" s="185"/>
      <c r="M21" s="186"/>
      <c r="N21" s="186"/>
      <c r="O21" s="187"/>
    </row>
    <row r="22" spans="1:15" ht="15.75" customHeight="1" x14ac:dyDescent="0.25">
      <c r="B22" s="4"/>
      <c r="C22" s="4"/>
      <c r="D22" s="4"/>
      <c r="E22" s="4"/>
      <c r="F22" s="4"/>
      <c r="G22" s="4"/>
      <c r="H22" s="4"/>
      <c r="I22" s="4"/>
      <c r="J22" s="4"/>
      <c r="K22" s="4"/>
      <c r="L22" s="89"/>
      <c r="M22" s="89"/>
      <c r="N22" s="89"/>
      <c r="O22" s="89"/>
    </row>
    <row r="23" spans="1:15" x14ac:dyDescent="0.25">
      <c r="A23" s="1"/>
    </row>
    <row r="24" spans="1:15" ht="15.75" thickBot="1" x14ac:dyDescent="0.3">
      <c r="A24" s="1"/>
    </row>
    <row r="25" spans="1:15" ht="21" x14ac:dyDescent="0.35">
      <c r="A25" s="93" t="s">
        <v>382</v>
      </c>
      <c r="B25" s="75" t="s">
        <v>390</v>
      </c>
      <c r="C25" s="75"/>
      <c r="D25" s="75"/>
      <c r="E25" s="75"/>
      <c r="F25" s="75"/>
      <c r="G25" s="142"/>
      <c r="H25" s="75"/>
      <c r="I25" s="75"/>
      <c r="J25" s="75"/>
      <c r="K25" s="76"/>
      <c r="L25" s="166" t="s">
        <v>579</v>
      </c>
      <c r="M25" s="167"/>
      <c r="N25" s="167"/>
      <c r="O25" s="168"/>
    </row>
    <row r="26" spans="1:15" ht="15.75" x14ac:dyDescent="0.25">
      <c r="A26" s="83"/>
      <c r="B26" s="74"/>
      <c r="C26" s="74"/>
      <c r="D26" s="74"/>
      <c r="E26" s="74"/>
      <c r="F26" s="74"/>
      <c r="G26" s="74"/>
      <c r="H26" s="74"/>
      <c r="I26" s="74"/>
      <c r="J26" s="74"/>
      <c r="K26" s="77"/>
      <c r="L26" s="169"/>
      <c r="M26" s="170"/>
      <c r="N26" s="170"/>
      <c r="O26" s="171"/>
    </row>
    <row r="27" spans="1:15" x14ac:dyDescent="0.25">
      <c r="A27" s="84" t="s">
        <v>379</v>
      </c>
      <c r="B27" s="74" t="s">
        <v>391</v>
      </c>
      <c r="C27" s="74"/>
      <c r="D27" s="74"/>
      <c r="E27" s="74"/>
      <c r="F27" s="74"/>
      <c r="G27" s="74"/>
      <c r="H27" s="74"/>
      <c r="I27" s="74"/>
      <c r="J27" s="74"/>
      <c r="K27" s="77"/>
      <c r="L27" s="169"/>
      <c r="M27" s="170"/>
      <c r="N27" s="170"/>
      <c r="O27" s="171"/>
    </row>
    <row r="28" spans="1:15" x14ac:dyDescent="0.25">
      <c r="A28" s="85"/>
      <c r="B28" s="74"/>
      <c r="C28" s="74"/>
      <c r="D28" s="74"/>
      <c r="E28" s="74"/>
      <c r="F28" s="74"/>
      <c r="G28" s="74"/>
      <c r="H28" s="74"/>
      <c r="I28" s="74"/>
      <c r="J28" s="74"/>
      <c r="K28" s="77"/>
      <c r="L28" s="169"/>
      <c r="M28" s="170"/>
      <c r="N28" s="170"/>
      <c r="O28" s="171"/>
    </row>
    <row r="29" spans="1:15" ht="15.75" thickBot="1" x14ac:dyDescent="0.3">
      <c r="A29" s="86" t="s">
        <v>380</v>
      </c>
      <c r="B29" s="78" t="s">
        <v>392</v>
      </c>
      <c r="C29" s="78"/>
      <c r="D29" s="78"/>
      <c r="E29" s="78"/>
      <c r="F29" s="78"/>
      <c r="G29" s="78"/>
      <c r="H29" s="78"/>
      <c r="I29" s="78"/>
      <c r="J29" s="78"/>
      <c r="K29" s="79"/>
      <c r="L29" s="172"/>
      <c r="M29" s="173"/>
      <c r="N29" s="173"/>
      <c r="O29" s="174"/>
    </row>
    <row r="31" spans="1:15" ht="15.75" thickBot="1" x14ac:dyDescent="0.3"/>
    <row r="32" spans="1:15" ht="27" thickBot="1" x14ac:dyDescent="0.45">
      <c r="A32" s="90" t="s">
        <v>529</v>
      </c>
      <c r="B32" s="91"/>
      <c r="C32" s="91"/>
      <c r="D32" s="91"/>
      <c r="E32" s="91"/>
      <c r="F32" s="91"/>
      <c r="G32" s="91"/>
      <c r="H32" s="91"/>
      <c r="K32" s="162" t="s">
        <v>507</v>
      </c>
      <c r="L32" s="163"/>
      <c r="N32" s="164" t="s">
        <v>401</v>
      </c>
      <c r="O32" s="165"/>
    </row>
    <row r="33" spans="1:15" ht="26.25" x14ac:dyDescent="0.4">
      <c r="A33" s="92"/>
      <c r="B33" s="91"/>
      <c r="C33" s="91"/>
      <c r="D33" s="91"/>
      <c r="E33" s="91"/>
      <c r="F33" s="91"/>
      <c r="G33" s="91"/>
      <c r="H33" s="91"/>
      <c r="K33" s="129"/>
      <c r="L33" s="129"/>
    </row>
    <row r="34" spans="1:15" ht="26.25" x14ac:dyDescent="0.4">
      <c r="A34" s="90" t="s">
        <v>528</v>
      </c>
      <c r="B34" s="91"/>
      <c r="C34" s="91"/>
      <c r="D34" s="91"/>
      <c r="E34" s="91"/>
      <c r="F34" s="91"/>
      <c r="G34" s="91"/>
      <c r="H34" s="91"/>
    </row>
    <row r="35" spans="1:15" ht="26.25" x14ac:dyDescent="0.4">
      <c r="B35" s="91"/>
      <c r="C35" s="91"/>
      <c r="D35" s="91"/>
      <c r="E35" s="91"/>
      <c r="F35" s="91"/>
      <c r="G35" s="91"/>
      <c r="H35" s="91"/>
    </row>
    <row r="36" spans="1:15" ht="33.75" x14ac:dyDescent="0.5">
      <c r="A36" s="150" t="s">
        <v>577</v>
      </c>
      <c r="B36" s="149"/>
      <c r="C36" s="149"/>
      <c r="D36" s="149"/>
      <c r="E36" s="149"/>
      <c r="F36" s="149"/>
      <c r="G36" s="149"/>
      <c r="H36" s="149"/>
      <c r="I36" s="149"/>
      <c r="J36" s="149"/>
      <c r="K36" s="149"/>
      <c r="L36" s="148"/>
      <c r="M36" s="148"/>
      <c r="N36" s="148"/>
      <c r="O36" s="148"/>
    </row>
    <row r="39" spans="1:15" x14ac:dyDescent="0.25">
      <c r="A39" s="1"/>
    </row>
    <row r="43" spans="1:15" x14ac:dyDescent="0.25">
      <c r="A43" s="1"/>
    </row>
  </sheetData>
  <sheetProtection algorithmName="SHA-512" hashValue="u3i27ISlS88WDcjJfq2vcI9zF5H4uKXfucZGE352wNnor0YLmvxU5DNfMbs5hlZ+AiwoxQIINyJtuQsb7HLfiQ==" saltValue="lSl2+RuuKnl762b0bQp90g==" spinCount="100000" sheet="1" objects="1" scenarios="1" selectLockedCells="1" selectUnlockedCells="1"/>
  <mergeCells count="7">
    <mergeCell ref="L1:O13"/>
    <mergeCell ref="K32:L32"/>
    <mergeCell ref="N32:O32"/>
    <mergeCell ref="L25:O29"/>
    <mergeCell ref="A20:A21"/>
    <mergeCell ref="B20:K21"/>
    <mergeCell ref="L16:O2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L37"/>
  <sheetViews>
    <sheetView zoomScaleNormal="100" workbookViewId="0">
      <selection activeCell="B2" sqref="B2"/>
    </sheetView>
  </sheetViews>
  <sheetFormatPr baseColWidth="10" defaultRowHeight="15" x14ac:dyDescent="0.25"/>
  <cols>
    <col min="1" max="1" width="26.42578125" customWidth="1"/>
    <col min="2" max="2" width="23.85546875" bestFit="1" customWidth="1"/>
    <col min="3" max="6" width="23.85546875" customWidth="1"/>
    <col min="7" max="12" width="20.140625" customWidth="1"/>
  </cols>
  <sheetData>
    <row r="1" spans="1:6" x14ac:dyDescent="0.25">
      <c r="A1" t="str">
        <f>IFERROR(IF(VLOOKUP(B2,Datenbank!A1:N119,14,FALSE)=0,"",VLOOKUP(B2,Datenbank!A1:N119,14,FALSE)),"")</f>
        <v/>
      </c>
      <c r="B1" s="63"/>
      <c r="C1" t="str">
        <f>IF(OR(B2=Datenbank!A34,B2=Datenbank!A35),"Hier "&amp;Eingabemaske!A2&amp;" eintragen","")</f>
        <v/>
      </c>
    </row>
    <row r="2" spans="1:6" x14ac:dyDescent="0.25">
      <c r="A2" s="49" t="str">
        <f>IF(B2=Datenbank!A35,"Anschrift","Lehrstuhl")</f>
        <v>Lehrstuhl</v>
      </c>
      <c r="B2" s="54"/>
      <c r="C2" s="188"/>
      <c r="D2" s="189"/>
      <c r="E2" s="189"/>
    </row>
    <row r="3" spans="1:6" x14ac:dyDescent="0.25">
      <c r="A3" s="49" t="s">
        <v>1</v>
      </c>
      <c r="B3" s="54"/>
    </row>
    <row r="4" spans="1:6" x14ac:dyDescent="0.25">
      <c r="A4" s="49" t="s">
        <v>22</v>
      </c>
      <c r="B4" s="55"/>
    </row>
    <row r="5" spans="1:6" x14ac:dyDescent="0.25">
      <c r="A5" s="49" t="s">
        <v>21</v>
      </c>
      <c r="B5" s="56"/>
    </row>
    <row r="6" spans="1:6" ht="15.75" thickBot="1" x14ac:dyDescent="0.3">
      <c r="A6" s="49"/>
    </row>
    <row r="7" spans="1:6" x14ac:dyDescent="0.25">
      <c r="A7" s="49" t="s">
        <v>71</v>
      </c>
      <c r="B7" s="190"/>
      <c r="C7" s="191"/>
      <c r="D7" s="191"/>
      <c r="E7" s="192"/>
    </row>
    <row r="8" spans="1:6" ht="15.75" thickBot="1" x14ac:dyDescent="0.3">
      <c r="A8" s="49"/>
      <c r="B8" s="193"/>
      <c r="C8" s="194"/>
      <c r="D8" s="194"/>
      <c r="E8" s="195"/>
    </row>
    <row r="9" spans="1:6" x14ac:dyDescent="0.25">
      <c r="A9" s="49"/>
    </row>
    <row r="10" spans="1:6" x14ac:dyDescent="0.25">
      <c r="A10" s="49"/>
    </row>
    <row r="11" spans="1:6" x14ac:dyDescent="0.25">
      <c r="A11" s="49" t="s">
        <v>3</v>
      </c>
      <c r="B11" s="54"/>
    </row>
    <row r="12" spans="1:6" x14ac:dyDescent="0.25">
      <c r="A12" s="49" t="s">
        <v>508</v>
      </c>
      <c r="B12" s="54"/>
      <c r="C12" s="151" t="str">
        <f>IF(B12&lt;&gt;"","Bitte insgesamt "&amp;VLOOKUP(B12,Datenbank!G2:H11,2,FALSE)&amp;" Aufträge (und Proben) abgeben","")</f>
        <v/>
      </c>
    </row>
    <row r="13" spans="1:6" ht="15.75" thickBot="1" x14ac:dyDescent="0.3"/>
    <row r="14" spans="1:6" x14ac:dyDescent="0.25">
      <c r="A14" s="202" t="s">
        <v>47</v>
      </c>
      <c r="B14" s="204"/>
      <c r="C14" s="205"/>
      <c r="D14" s="205"/>
      <c r="E14" s="205"/>
      <c r="F14" s="206"/>
    </row>
    <row r="15" spans="1:6" ht="15.75" thickBot="1" x14ac:dyDescent="0.3">
      <c r="A15" s="203"/>
      <c r="B15" s="207"/>
      <c r="C15" s="208"/>
      <c r="D15" s="208"/>
      <c r="E15" s="208"/>
      <c r="F15" s="209"/>
    </row>
    <row r="17" spans="1:12" ht="15.75" hidden="1" customHeight="1" thickBot="1" x14ac:dyDescent="0.25">
      <c r="B17" s="49" t="s">
        <v>377</v>
      </c>
    </row>
    <row r="18" spans="1:12" ht="15" hidden="1" customHeight="1" x14ac:dyDescent="0.25">
      <c r="A18" s="196" t="s">
        <v>47</v>
      </c>
      <c r="B18" s="38" t="s">
        <v>78</v>
      </c>
      <c r="C18" s="60" t="s">
        <v>4</v>
      </c>
      <c r="D18" s="61" t="s">
        <v>5</v>
      </c>
      <c r="E18" s="61" t="s">
        <v>6</v>
      </c>
      <c r="F18" s="61" t="s">
        <v>7</v>
      </c>
      <c r="G18" s="61" t="s">
        <v>504</v>
      </c>
      <c r="H18" s="61"/>
      <c r="I18" s="61"/>
      <c r="J18" s="61"/>
      <c r="K18" s="61"/>
      <c r="L18" s="62"/>
    </row>
    <row r="19" spans="1:12" ht="15.75" hidden="1" customHeight="1" thickBot="1" x14ac:dyDescent="0.3">
      <c r="A19" s="197"/>
      <c r="B19" s="39" t="s">
        <v>357</v>
      </c>
      <c r="C19" s="57">
        <v>2</v>
      </c>
      <c r="D19" s="58">
        <v>6</v>
      </c>
      <c r="E19" s="58"/>
      <c r="F19" s="58"/>
      <c r="G19" s="58">
        <v>1</v>
      </c>
      <c r="H19" s="58"/>
      <c r="I19" s="58"/>
      <c r="J19" s="58"/>
      <c r="K19" s="58"/>
      <c r="L19" s="59"/>
    </row>
    <row r="21" spans="1:12" ht="34.5" customHeight="1" x14ac:dyDescent="0.25">
      <c r="A21" s="145" t="s">
        <v>48</v>
      </c>
      <c r="B21" s="146" t="s">
        <v>369</v>
      </c>
      <c r="C21" s="146" t="s">
        <v>12</v>
      </c>
      <c r="D21" s="146"/>
      <c r="E21" s="146"/>
      <c r="F21" s="146"/>
    </row>
    <row r="22" spans="1:12" ht="15.75" thickBot="1" x14ac:dyDescent="0.3">
      <c r="A22" s="144"/>
      <c r="B22" s="143"/>
      <c r="C22" s="143"/>
      <c r="D22" s="143"/>
      <c r="E22" s="143"/>
      <c r="F22" s="143"/>
    </row>
    <row r="23" spans="1:12" ht="34.5" customHeight="1" x14ac:dyDescent="0.25">
      <c r="A23" s="145" t="s">
        <v>11</v>
      </c>
      <c r="B23" s="146"/>
      <c r="C23" s="146"/>
      <c r="D23" s="146"/>
      <c r="E23" s="146"/>
      <c r="G23" t="s">
        <v>376</v>
      </c>
      <c r="H23" s="198"/>
      <c r="I23" s="199"/>
    </row>
    <row r="24" spans="1:12" ht="15.75" thickBot="1" x14ac:dyDescent="0.3">
      <c r="H24" s="200"/>
      <c r="I24" s="201"/>
    </row>
    <row r="26" spans="1:12" ht="15" hidden="1" customHeight="1" x14ac:dyDescent="0.25">
      <c r="A26" t="s">
        <v>50</v>
      </c>
      <c r="B26" s="54" t="s">
        <v>53</v>
      </c>
    </row>
    <row r="27" spans="1:12" x14ac:dyDescent="0.25">
      <c r="C27" s="66"/>
      <c r="D27" s="66"/>
      <c r="E27" s="66"/>
    </row>
    <row r="28" spans="1:12" ht="28.5" customHeight="1" thickBot="1" x14ac:dyDescent="0.3">
      <c r="A28" s="145" t="s">
        <v>382</v>
      </c>
      <c r="C28" s="147" t="str">
        <f>IFERROR(ROUND(Formular!G13,4)&amp;" mg - "&amp;ROUND(Formular!H13,4)&amp;" mg","")</f>
        <v/>
      </c>
      <c r="D28" s="66"/>
      <c r="E28" s="66"/>
    </row>
    <row r="29" spans="1:12" ht="15.75" thickBot="1" x14ac:dyDescent="0.3">
      <c r="B29" s="51" t="s">
        <v>72</v>
      </c>
      <c r="C29" s="66"/>
      <c r="D29" s="64" t="str">
        <f>IF(B26=Datenbank!F2,"Probe 2","")</f>
        <v/>
      </c>
      <c r="E29" s="66"/>
    </row>
    <row r="30" spans="1:12" x14ac:dyDescent="0.25">
      <c r="A30" t="s">
        <v>379</v>
      </c>
      <c r="B30" s="103"/>
      <c r="C30" s="130" t="str">
        <f>IF(B30&lt;&gt;"","mg","")</f>
        <v/>
      </c>
      <c r="D30" s="131"/>
      <c r="E30" s="130" t="str">
        <f>IF(D30&lt;&gt;"","mg","")</f>
        <v/>
      </c>
    </row>
    <row r="31" spans="1:12" x14ac:dyDescent="0.25">
      <c r="A31" t="s">
        <v>400</v>
      </c>
      <c r="B31" s="104"/>
      <c r="C31" s="130" t="str">
        <f t="shared" ref="C31:E32" si="0">IF(B31&lt;&gt;"","mg","")</f>
        <v/>
      </c>
      <c r="D31" s="132"/>
      <c r="E31" s="130" t="str">
        <f t="shared" si="0"/>
        <v/>
      </c>
    </row>
    <row r="32" spans="1:12" ht="15.75" thickBot="1" x14ac:dyDescent="0.3">
      <c r="A32" t="s">
        <v>381</v>
      </c>
      <c r="B32" s="52" t="str">
        <f>IF(OR(B31="",B30=""),"",B31-B30)</f>
        <v/>
      </c>
      <c r="C32" s="130" t="str">
        <f t="shared" si="0"/>
        <v/>
      </c>
      <c r="D32" s="65" t="str">
        <f>IF(OR(D31="",D30=""),"",D31-D30)</f>
        <v/>
      </c>
      <c r="E32" s="130" t="str">
        <f t="shared" si="0"/>
        <v/>
      </c>
    </row>
    <row r="33" spans="1:4" x14ac:dyDescent="0.25">
      <c r="C33" s="50"/>
      <c r="D33" s="66"/>
    </row>
    <row r="37" spans="1:4" ht="23.25" x14ac:dyDescent="0.35">
      <c r="A37" s="53" t="s">
        <v>383</v>
      </c>
    </row>
  </sheetData>
  <sheetProtection algorithmName="SHA-512" hashValue="FmrpqdYJY7C8js6TZh2fXnotEJKsHMAlWmItg2tb6X0CEZ7g7irsZ2VHStjkiv3dmiME7gNt9PTJgAe9sHgWCQ==" saltValue="9Zq+oj2Bqs2dePJ7yKdhoA==" spinCount="100000" sheet="1" objects="1" scenarios="1" selectLockedCells="1"/>
  <mergeCells count="6">
    <mergeCell ref="C2:E2"/>
    <mergeCell ref="B7:E8"/>
    <mergeCell ref="A18:A19"/>
    <mergeCell ref="H23:I24"/>
    <mergeCell ref="A14:A15"/>
    <mergeCell ref="B14:F15"/>
  </mergeCells>
  <conditionalFormatting sqref="B19 B22:G22 B23:B26 B2:B6 B11:B13">
    <cfRule type="expression" dxfId="17" priority="17">
      <formula>B2&lt;&gt;""</formula>
    </cfRule>
  </conditionalFormatting>
  <conditionalFormatting sqref="C23:F23">
    <cfRule type="expression" dxfId="16" priority="16">
      <formula>C23&lt;&gt;""</formula>
    </cfRule>
  </conditionalFormatting>
  <conditionalFormatting sqref="H23">
    <cfRule type="expression" dxfId="15" priority="15">
      <formula>H23&lt;&gt;""</formula>
    </cfRule>
  </conditionalFormatting>
  <conditionalFormatting sqref="C18:L18">
    <cfRule type="expression" dxfId="14" priority="14">
      <formula>C18&lt;&gt;""</formula>
    </cfRule>
  </conditionalFormatting>
  <conditionalFormatting sqref="B1">
    <cfRule type="expression" dxfId="13" priority="13">
      <formula>AND($A$1&lt;&gt;"",$B$1="")</formula>
    </cfRule>
  </conditionalFormatting>
  <conditionalFormatting sqref="C19:L19">
    <cfRule type="expression" dxfId="12" priority="10">
      <formula>AND(C$18&lt;&gt;"",C$19="")</formula>
    </cfRule>
  </conditionalFormatting>
  <conditionalFormatting sqref="B30:B31">
    <cfRule type="expression" dxfId="11" priority="8">
      <formula>B30&lt;&gt;""</formula>
    </cfRule>
  </conditionalFormatting>
  <conditionalFormatting sqref="B14">
    <cfRule type="expression" dxfId="10" priority="4">
      <formula>B14&lt;&gt;""</formula>
    </cfRule>
  </conditionalFormatting>
  <conditionalFormatting sqref="B21">
    <cfRule type="expression" dxfId="9" priority="3">
      <formula>B21&lt;&gt;""</formula>
    </cfRule>
  </conditionalFormatting>
  <conditionalFormatting sqref="C21:F21">
    <cfRule type="expression" dxfId="8" priority="2">
      <formula>C21&lt;&gt;""</formula>
    </cfRule>
  </conditionalFormatting>
  <conditionalFormatting sqref="H21">
    <cfRule type="expression" dxfId="7" priority="1">
      <formula>H21&lt;&gt;""</formula>
    </cfRule>
  </conditionalFormatting>
  <dataValidations count="6">
    <dataValidation type="whole" allowBlank="1" showInputMessage="1" showErrorMessage="1" errorTitle="kein Freitext" error="nur ganzzahlige Faktoren erlaubt" sqref="C19:L19" xr:uid="{00000000-0002-0000-0100-000000000000}">
      <formula1>1</formula1>
      <formula2>500</formula2>
    </dataValidation>
    <dataValidation type="decimal" allowBlank="1" showInputMessage="1" showErrorMessage="1" sqref="B30:B31 D30:D31" xr:uid="{00000000-0002-0000-0100-000001000000}">
      <formula1>0</formula1>
      <formula2>100</formula2>
    </dataValidation>
    <dataValidation allowBlank="1" showInputMessage="1" showErrorMessage="1" promptTitle="Freitext" prompt="_x000a_Hinweis zur Lagerung_x000a_" sqref="H23" xr:uid="{00000000-0002-0000-0100-000002000000}"/>
    <dataValidation allowBlank="1" showInputMessage="1" showErrorMessage="1" promptTitle="Freitext" prompt=" " sqref="B7:E8" xr:uid="{00000000-0002-0000-0100-000003000000}"/>
    <dataValidation allowBlank="1" showInputMessage="1" showErrorMessage="1" promptTitle="Wäägebereich" prompt="_x000a_Für eine akkurate Messung muss die Nettomasse der Probe in diesem Bereich liegen" sqref="C28" xr:uid="{00000000-0002-0000-0100-000004000000}"/>
    <dataValidation allowBlank="1" showInputMessage="1" showErrorMessage="1" promptTitle="Beispiele" prompt="Elemente - C, C2, C3_x000a_Summenformel - C2H5O_x000a_Konstitutionsformel - CH3CH2OH_x000a__x000a_Faktoren/Indices immer hinten anhängen" sqref="B14:F15" xr:uid="{00000000-0002-0000-0100-000005000000}"/>
  </dataValidations>
  <pageMargins left="0.7" right="0.7" top="0.78740157499999996" bottom="0.78740157499999996" header="0.3" footer="0.3"/>
  <pageSetup paperSize="9" orientation="portrait" r:id="rId1"/>
  <ignoredErrors>
    <ignoredError sqref="C32:D32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680BE3CF-2BFC-4691-8397-EC81E740AA3C}">
            <xm:f>OR(D30&lt;&gt;"",$B$26=Datenbank!$F$3)</xm:f>
            <x14:dxf>
              <fill>
                <patternFill patternType="none">
                  <bgColor auto="1"/>
                </patternFill>
              </fill>
            </x14:dxf>
          </x14:cfRule>
          <xm:sqref>D30:D31</xm:sqref>
        </x14:conditionalFormatting>
        <x14:conditionalFormatting xmlns:xm="http://schemas.microsoft.com/office/excel/2006/main">
          <x14:cfRule type="expression" priority="6" id="{C5F09B92-C3DA-415D-8E8F-97B99086159F}">
            <xm:f>$B$26=Datenbank!$F$3</xm:f>
            <x14:dxf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D29:D32</xm:sqref>
        </x14:conditionalFormatting>
        <x14:conditionalFormatting xmlns:xm="http://schemas.microsoft.com/office/excel/2006/main">
          <x14:cfRule type="expression" priority="21" id="{D7677FAE-E4C3-45F1-82D0-6039C81FDE91}">
            <xm:f>AND($B$2=Datenbank!$A$35,$C$2="")</xm:f>
            <x14:dxf>
              <fill>
                <patternFill>
                  <bgColor rgb="FFFFCC99"/>
                </patternFill>
              </fill>
            </x14:dxf>
          </x14:cfRule>
          <x14:cfRule type="expression" priority="22" id="{15D85E2E-00D0-48FD-9E98-40A8FB223A2D}">
            <xm:f>AND($B$2=Datenbank!$A$34,$C$2="")</xm:f>
            <x14:dxf>
              <fill>
                <patternFill>
                  <bgColor rgb="FFFFCC99"/>
                </patternFill>
              </fill>
            </x14:dxf>
          </x14:cfRule>
          <xm:sqref>C2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errorTitle="Kein Fritext" error="Dropdown verwenden_x000a_" promptTitle="Gefährdungen" prompt="_x000a_alle bekannten Gefährdungen angeben._x000a__x000a_Falls nicht bekannt, 'cmr' auswählen_x000a__x000a_Sofern unbedenklich, frei lassen_x000a_" xr:uid="{00000000-0002-0000-0100-000006000000}">
          <x14:formula1>
            <xm:f>Datenbank!$C$2:$C$6</xm:f>
          </x14:formula1>
          <xm:sqref>C21:F21</xm:sqref>
        </x14:dataValidation>
        <x14:dataValidation type="list" allowBlank="1" showInputMessage="1" showErrorMessage="1" errorTitle="Kein Freitext" error="Dropdown verwenden_x000a__x000a_" xr:uid="{00000000-0002-0000-0100-000007000000}">
          <x14:formula1>
            <xm:f>Datenbank!$F$2:$F$3</xm:f>
          </x14:formula1>
          <xm:sqref>B26</xm:sqref>
        </x14:dataValidation>
        <x14:dataValidation type="list" allowBlank="1" showInputMessage="1" showErrorMessage="1" errorTitle="Kein Freitext" error="Nur Elementsymbole zulässig" promptTitle="Auswahl der Elemente" prompt="_x000a_Dropdown oder Elementsymbole eintragen_x000a_" xr:uid="{00000000-0002-0000-0100-000008000000}">
          <x14:formula1>
            <xm:f>Datenbank!$K$2:$K$119</xm:f>
          </x14:formula1>
          <xm:sqref>C18:L18</xm:sqref>
        </x14:dataValidation>
        <x14:dataValidation type="list" allowBlank="1" showInputMessage="1" showErrorMessage="1" errorTitle="Kein Freitext" error="Dropdown verwenden" promptTitle="Lagerbedingungen" prompt="_x000a_Sofern erforderlich_x000a__x000a_freilassen, falls unerheblich_x000a_" xr:uid="{00000000-0002-0000-0100-000009000000}">
          <x14:formula1>
            <xm:f>Datenbank!$E$2:$E$5</xm:f>
          </x14:formula1>
          <xm:sqref>B23:E23</xm:sqref>
        </x14:dataValidation>
        <x14:dataValidation type="list" allowBlank="1" showInputMessage="1" showErrorMessage="1" errorTitle="Kein Fritext" error="Dropdown verwenden_x000a_" promptTitle="Gefährdungen" prompt="_x000a_alle bekannten Gefährdungen angeben._x000a__x000a_Falls nicht bekannt, 'cmr' und 'giftig'auswählen_x000a__x000a_Sofern unbedenklich, alle Zellen in dieser zeile löschen_x000a__x000a_" xr:uid="{00000000-0002-0000-0100-00000B000000}">
          <x14:formula1>
            <xm:f>Datenbank!$C$2:$C$6</xm:f>
          </x14:formula1>
          <xm:sqref>B21</xm:sqref>
        </x14:dataValidation>
        <x14:dataValidation type="list" allowBlank="1" showInputMessage="1" showErrorMessage="1" errorTitle="Kein Freitext" error="Dropdown benutzen_x000a_" promptTitle="Lehrstuhl" prompt="Interne: _x000a_Hier den Lehrstuhl angeben_x000a__x000a__x000a_Fakultäts-/Standortfremde: _x000a_Entsprechende Auswahl treffen_x000a_" xr:uid="{00000000-0002-0000-0100-00000A000000}">
          <x14:formula1>
            <xm:f>Datenbank!$A$2:$A$35</xm:f>
          </x14:formula1>
          <xm:sqref>B2</xm:sqref>
        </x14:dataValidation>
        <x14:dataValidation type="list" allowBlank="1" showInputMessage="1" showErrorMessage="1" errorTitle="kein Freitext!" error="Bitte eine Möglichkeit per Dropdown-Menü auswählen" promptTitle="Art der Bestimmung" prompt="Einfachbestimmung - _x000a_Zwei Proben, ein Ergebnis_x000a__x000a_Doppelbestimmung - _x000a_Drei Proben, zwei Ergebnisse_x000a__x000a_Mehrfachbestimmung - _x000a_(n+1) Proben für n Ergebnisse" xr:uid="{821C3373-05D1-4D9D-A2EA-C6C4C3B03C95}">
          <x14:formula1>
            <xm:f>Datenbank!$G$2:$G$4</xm:f>
          </x14:formula1>
          <xm:sqref>B12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tabColor rgb="FFFF0000"/>
  </sheetPr>
  <dimension ref="A1:L31"/>
  <sheetViews>
    <sheetView showGridLines="0" showRowColHeaders="0" showRuler="0" zoomScale="85" zoomScaleNormal="85" zoomScalePageLayoutView="85" workbookViewId="0">
      <selection activeCell="B28" sqref="B28:B29"/>
    </sheetView>
  </sheetViews>
  <sheetFormatPr baseColWidth="10" defaultColWidth="9.140625" defaultRowHeight="24.95" customHeight="1" x14ac:dyDescent="0.25"/>
  <cols>
    <col min="1" max="1" width="16.7109375" style="4" customWidth="1"/>
    <col min="2" max="6" width="10.7109375" style="4" customWidth="1"/>
    <col min="7" max="7" width="7.7109375" style="4" customWidth="1"/>
    <col min="8" max="8" width="8.85546875" style="4" bestFit="1" customWidth="1"/>
    <col min="9" max="9" width="12" style="4" bestFit="1" customWidth="1"/>
    <col min="10" max="16384" width="9.140625" style="4"/>
  </cols>
  <sheetData>
    <row r="1" spans="1:12" ht="24.95" customHeight="1" x14ac:dyDescent="0.25">
      <c r="A1" s="267" t="s">
        <v>74</v>
      </c>
      <c r="B1" s="268"/>
      <c r="C1" s="268"/>
      <c r="D1" s="271" t="s">
        <v>586</v>
      </c>
      <c r="E1" s="271"/>
      <c r="F1" s="271"/>
      <c r="G1" s="271"/>
      <c r="H1" s="272"/>
    </row>
    <row r="2" spans="1:12" ht="24.95" customHeight="1" x14ac:dyDescent="0.25">
      <c r="A2" s="269"/>
      <c r="B2" s="270"/>
      <c r="C2" s="270"/>
      <c r="H2" s="5"/>
    </row>
    <row r="3" spans="1:12" ht="24.95" customHeight="1" thickBot="1" x14ac:dyDescent="0.3">
      <c r="A3" s="215" t="s">
        <v>371</v>
      </c>
      <c r="B3" s="216"/>
      <c r="C3" s="216"/>
      <c r="D3" s="273" t="s">
        <v>75</v>
      </c>
      <c r="E3" s="273"/>
      <c r="F3" s="273"/>
      <c r="G3" s="273"/>
      <c r="H3" s="274"/>
    </row>
    <row r="4" spans="1:12" ht="24.95" customHeight="1" thickBot="1" x14ac:dyDescent="0.4">
      <c r="A4" s="275" t="s">
        <v>73</v>
      </c>
      <c r="B4" s="275"/>
      <c r="C4" s="275"/>
      <c r="D4" s="275"/>
      <c r="E4" s="6"/>
    </row>
    <row r="5" spans="1:12" ht="24.95" customHeight="1" x14ac:dyDescent="0.35">
      <c r="A5" s="229" t="s">
        <v>2</v>
      </c>
      <c r="B5" s="230"/>
      <c r="C5" s="219">
        <f ca="1">TODAY()</f>
        <v>44628</v>
      </c>
      <c r="D5" s="219"/>
      <c r="E5" s="220"/>
      <c r="F5" s="264" t="s">
        <v>71</v>
      </c>
      <c r="G5" s="264"/>
      <c r="H5" s="3"/>
    </row>
    <row r="6" spans="1:12" ht="24.95" customHeight="1" x14ac:dyDescent="0.35">
      <c r="A6" s="227" t="s">
        <v>0</v>
      </c>
      <c r="B6" s="228"/>
      <c r="C6" s="221" t="str">
        <f>IF(Eingabemaske!B2=0,"",IF(Eingabemaske!B2=Datenbank!A34,Eingabemaske!C2,Eingabemaske!B2))</f>
        <v/>
      </c>
      <c r="D6" s="221"/>
      <c r="E6" s="222"/>
      <c r="F6" s="223" t="str">
        <f>IF(AND(Eingabemaske!B1="",Eingabemaske!B7=""),"",Eingabemaske!B1&amp;CHAR(10)&amp;CHAR(10)&amp;Eingabemaske!C2&amp;CHAR(10)&amp;CHAR(10)&amp;Eingabemaske!B7)</f>
        <v/>
      </c>
      <c r="G6" s="223"/>
      <c r="H6" s="224"/>
    </row>
    <row r="7" spans="1:12" ht="24.95" customHeight="1" x14ac:dyDescent="0.35">
      <c r="A7" s="227" t="s">
        <v>1</v>
      </c>
      <c r="B7" s="228"/>
      <c r="C7" s="221" t="str">
        <f>IF(Eingabemaske!B3="","",Eingabemaske!B3)</f>
        <v/>
      </c>
      <c r="D7" s="221"/>
      <c r="E7" s="222"/>
      <c r="F7" s="223"/>
      <c r="G7" s="223"/>
      <c r="H7" s="224"/>
    </row>
    <row r="8" spans="1:12" ht="24.95" customHeight="1" x14ac:dyDescent="0.35">
      <c r="A8" s="227" t="s">
        <v>69</v>
      </c>
      <c r="B8" s="228"/>
      <c r="C8" s="221" t="str">
        <f>IF(Eingabemaske!B4="","",Eingabemaske!B4)</f>
        <v/>
      </c>
      <c r="D8" s="221"/>
      <c r="E8" s="222"/>
      <c r="F8" s="223"/>
      <c r="G8" s="223"/>
      <c r="H8" s="224"/>
    </row>
    <row r="9" spans="1:12" ht="24.95" customHeight="1" x14ac:dyDescent="0.35">
      <c r="A9" s="227" t="s">
        <v>67</v>
      </c>
      <c r="B9" s="228"/>
      <c r="C9" s="221" t="str">
        <f>IF(Eingabemaske!B5="","",Eingabemaske!B5)</f>
        <v/>
      </c>
      <c r="D9" s="221"/>
      <c r="E9" s="222"/>
      <c r="F9" s="223"/>
      <c r="G9" s="223"/>
      <c r="H9" s="224"/>
      <c r="L9" s="4" t="s">
        <v>68</v>
      </c>
    </row>
    <row r="10" spans="1:12" ht="39.75" customHeight="1" thickBot="1" x14ac:dyDescent="0.3">
      <c r="A10" s="265" t="s">
        <v>3</v>
      </c>
      <c r="B10" s="266"/>
      <c r="C10" s="282" t="str">
        <f>IF(Eingabemaske!B11="","",Eingabemaske!B11)</f>
        <v/>
      </c>
      <c r="D10" s="282"/>
      <c r="E10" s="283"/>
      <c r="F10" s="225"/>
      <c r="G10" s="225"/>
      <c r="H10" s="226"/>
    </row>
    <row r="11" spans="1:12" ht="5.25" customHeight="1" thickBot="1" x14ac:dyDescent="0.3">
      <c r="E11" s="2"/>
      <c r="F11" s="2"/>
      <c r="G11" s="2"/>
      <c r="H11" s="2"/>
    </row>
    <row r="12" spans="1:12" ht="24.95" customHeight="1" thickBot="1" x14ac:dyDescent="0.4">
      <c r="A12" s="262" t="str">
        <f>IF(Eingabemaske!B12="","",Eingabemaske!B12)</f>
        <v/>
      </c>
      <c r="B12" s="263"/>
      <c r="C12" s="284" t="s">
        <v>511</v>
      </c>
      <c r="D12" s="285"/>
      <c r="E12" s="217"/>
      <c r="F12" s="218"/>
      <c r="G12" s="218"/>
      <c r="H12" s="71"/>
    </row>
    <row r="13" spans="1:12" ht="24.95" customHeight="1" thickBot="1" x14ac:dyDescent="0.35">
      <c r="A13" s="280" t="s">
        <v>359</v>
      </c>
      <c r="B13" s="281"/>
      <c r="C13" s="258" t="str">
        <f>IF(Eingabemaske!B30=0,"",Eingabemaske!B30)</f>
        <v/>
      </c>
      <c r="D13" s="259"/>
      <c r="E13" s="278" t="s">
        <v>358</v>
      </c>
      <c r="F13" s="279"/>
      <c r="G13" s="34" t="str">
        <f>IFERROR(ROUNDUP(Rechenblatt!C21,4),"")</f>
        <v/>
      </c>
      <c r="H13" s="33" t="str">
        <f>IFERROR(ROUNDDOWN(Rechenblatt!D22,4),"")</f>
        <v/>
      </c>
    </row>
    <row r="14" spans="1:12" ht="24.95" customHeight="1" thickBot="1" x14ac:dyDescent="0.35">
      <c r="A14" s="276" t="s">
        <v>360</v>
      </c>
      <c r="B14" s="277"/>
      <c r="C14" s="260" t="str">
        <f>IF(Eingabemaske!B31=0,"",Eingabemaske!B31)</f>
        <v/>
      </c>
      <c r="D14" s="261"/>
      <c r="E14" s="278" t="s">
        <v>512</v>
      </c>
      <c r="F14" s="279"/>
      <c r="G14" s="260" t="str">
        <f>IFERROR(C14-C13,"")</f>
        <v/>
      </c>
      <c r="H14" s="261"/>
      <c r="J14" s="22"/>
      <c r="K14" s="22"/>
    </row>
    <row r="15" spans="1:12" ht="6" customHeight="1" thickBot="1" x14ac:dyDescent="0.3"/>
    <row r="16" spans="1:12" ht="24.95" customHeight="1" x14ac:dyDescent="0.25">
      <c r="A16" s="10" t="s">
        <v>66</v>
      </c>
      <c r="B16" s="24" t="s">
        <v>4</v>
      </c>
      <c r="C16" s="8" t="s">
        <v>5</v>
      </c>
      <c r="D16" s="8" t="s">
        <v>6</v>
      </c>
      <c r="E16" s="8" t="s">
        <v>7</v>
      </c>
      <c r="F16" s="11" t="s">
        <v>9</v>
      </c>
      <c r="G16" s="9" t="s">
        <v>65</v>
      </c>
      <c r="H16" s="11" t="s">
        <v>64</v>
      </c>
    </row>
    <row r="17" spans="1:9" ht="24.95" customHeight="1" thickBot="1" x14ac:dyDescent="0.3">
      <c r="A17" s="26" t="s">
        <v>77</v>
      </c>
      <c r="B17" s="28" t="str">
        <f>(IFERROR('in-out'!B4*100,""))</f>
        <v/>
      </c>
      <c r="C17" s="25" t="str">
        <f>IFERROR('in-out'!B5*100,"")</f>
        <v/>
      </c>
      <c r="D17" s="25" t="str">
        <f>IFERROR('in-out'!B6*100,"")</f>
        <v/>
      </c>
      <c r="E17" s="25" t="str">
        <f>IFERROR('in-out'!B7*100,"")</f>
        <v/>
      </c>
      <c r="F17" s="29" t="str">
        <f>IFERROR('in-out'!B10*100,"")</f>
        <v/>
      </c>
      <c r="G17" s="27" t="str">
        <f>IFERROR(IF('in-out'!B9&gt;0,"X",""),"")</f>
        <v/>
      </c>
      <c r="H17" s="18" t="str">
        <f>IFERROR(IF('in-out'!B8&gt;0,"X",""),"")</f>
        <v/>
      </c>
      <c r="I17" s="23"/>
    </row>
    <row r="18" spans="1:9" ht="19.5" customHeight="1" thickBot="1" x14ac:dyDescent="0.3">
      <c r="A18" s="94"/>
      <c r="B18" s="95"/>
      <c r="C18" s="95"/>
      <c r="D18" s="95"/>
      <c r="E18" s="95"/>
      <c r="F18" s="95"/>
      <c r="G18" s="96"/>
      <c r="H18" s="96"/>
      <c r="I18" s="23"/>
    </row>
    <row r="19" spans="1:9" ht="51.75" customHeight="1" thickBot="1" x14ac:dyDescent="0.3">
      <c r="B19" s="100"/>
      <c r="C19" s="101"/>
      <c r="D19" s="101"/>
      <c r="E19" s="101"/>
      <c r="F19" s="102"/>
    </row>
    <row r="20" spans="1:9" ht="24.95" customHeight="1" x14ac:dyDescent="0.25">
      <c r="A20" s="256" t="s">
        <v>48</v>
      </c>
      <c r="B20" s="97" t="s">
        <v>369</v>
      </c>
      <c r="C20" s="98" t="s">
        <v>63</v>
      </c>
      <c r="D20" s="98" t="s">
        <v>49</v>
      </c>
      <c r="E20" s="98" t="s">
        <v>62</v>
      </c>
      <c r="F20" s="99" t="s">
        <v>61</v>
      </c>
      <c r="G20" s="233" t="s">
        <v>60</v>
      </c>
      <c r="H20" s="234"/>
    </row>
    <row r="21" spans="1:9" ht="24.75" customHeight="1" thickBot="1" x14ac:dyDescent="0.3">
      <c r="A21" s="257"/>
      <c r="B21" s="31" t="str">
        <f>IF(OR(Eingabemaske!$B$21=Formular!B20,Eingabemaske!$C$21=Formular!B20,Eingabemaske!$D$21=Formular!B20,Eingabemaske!$E$21=Formular!B20,Eingabemaske!$F$21=Formular!B20,Eingabemaske!$G$21=Formular!B20),"X","")</f>
        <v>X</v>
      </c>
      <c r="C21" s="17" t="str">
        <f>IF(OR(Eingabemaske!$B$21=Formular!C20,Eingabemaske!$C$21=Formular!C20,Eingabemaske!$D$21=Formular!C20,Eingabemaske!$E$21=Formular!C20,Eingabemaske!$F$21=Formular!C20,Eingabemaske!$G$21=Formular!C20),"X","")</f>
        <v>X</v>
      </c>
      <c r="D21" s="17" t="str">
        <f>IF(OR(Eingabemaske!$B$21=Formular!D20,Eingabemaske!$C$21=Formular!D20,Eingabemaske!$D$21=Formular!D20,Eingabemaske!$E$21=Formular!D20,Eingabemaske!$F$21=Formular!D20,Eingabemaske!$G$21=Formular!D20),"X","")</f>
        <v/>
      </c>
      <c r="E21" s="17" t="str">
        <f>IF(OR(Eingabemaske!$B$21=Formular!E20,Eingabemaske!$C$21=Formular!E20,Eingabemaske!$D$21=Formular!E20,Eingabemaske!$E$21=Formular!E20,Eingabemaske!$F$21=Formular!E20,Eingabemaske!$G$21=Formular!E20),"X","")</f>
        <v/>
      </c>
      <c r="F21" s="18" t="str">
        <f>IF(OR(Eingabemaske!$B$21=Formular!F20,Eingabemaske!$C$21=Formular!F20,Eingabemaske!$D$21=Formular!F20,Eingabemaske!$E$21=Formular!F20,Eingabemaske!$F$21=Formular!F20,Eingabemaske!$G$21=Formular!F20),"X","")</f>
        <v/>
      </c>
      <c r="G21" s="235" t="str">
        <f>IF(AND(B21="",C21="",D21="",E21="",F21=""),"X","")</f>
        <v/>
      </c>
      <c r="H21" s="236"/>
    </row>
    <row r="22" spans="1:9" ht="6.75" customHeight="1" thickBot="1" x14ac:dyDescent="0.3"/>
    <row r="23" spans="1:9" ht="24.95" customHeight="1" x14ac:dyDescent="0.25">
      <c r="A23" s="256" t="s">
        <v>59</v>
      </c>
      <c r="B23" s="30" t="s">
        <v>58</v>
      </c>
      <c r="C23" s="20" t="s">
        <v>57</v>
      </c>
      <c r="D23" s="20" t="s">
        <v>56</v>
      </c>
      <c r="E23" s="21" t="s">
        <v>55</v>
      </c>
      <c r="F23" s="35" t="s">
        <v>76</v>
      </c>
      <c r="G23" s="238" t="str">
        <f>IF(Eingabemaske!H23="","",Eingabemaske!H23)</f>
        <v/>
      </c>
      <c r="H23" s="239"/>
    </row>
    <row r="24" spans="1:9" ht="24.95" customHeight="1" thickBot="1" x14ac:dyDescent="0.3">
      <c r="A24" s="257"/>
      <c r="B24" s="31" t="str">
        <f>IF(OR(Eingabemaske!$B$23=Formular!B23,Eingabemaske!$C$23=Formular!B23,Eingabemaske!$D$23=Formular!B23,Eingabemaske!$E$23=Formular!B23,Eingabemaske!$F$23=Formular!B23,Eingabemaske!$G$23=Formular!B23),"X","")</f>
        <v/>
      </c>
      <c r="C24" s="17" t="str">
        <f>IF(OR(Eingabemaske!$B$23=Formular!C23,Eingabemaske!$C$23=Formular!C23,Eingabemaske!$D$23=Formular!C23,Eingabemaske!$E$23=Formular!C23,Eingabemaske!$F$23=Formular!C23,Eingabemaske!$G$23=Formular!C23),"X","")</f>
        <v/>
      </c>
      <c r="D24" s="17" t="str">
        <f>IF(OR(Eingabemaske!$B$23=Formular!D23,Eingabemaske!$C$23=Formular!D23,Eingabemaske!$D$23=Formular!D23,Eingabemaske!$E$23=Formular!D23,Eingabemaske!$F$23=Formular!D23,Eingabemaske!$G$23=Formular!D23),"X","")</f>
        <v/>
      </c>
      <c r="E24" s="18" t="str">
        <f>IF(OR(Eingabemaske!$B$23=Formular!E23,Eingabemaske!$C$23=Formular!E23,Eingabemaske!$D$23=Formular!E23,Eingabemaske!$E$23=Formular!E23,Eingabemaske!$F$23=Formular!E23,Eingabemaske!$G$23=Formular!E23),"X","")</f>
        <v/>
      </c>
      <c r="F24" s="32"/>
      <c r="G24" s="240"/>
      <c r="H24" s="241"/>
    </row>
    <row r="25" spans="1:9" ht="24.95" customHeight="1" x14ac:dyDescent="0.25">
      <c r="A25" s="2"/>
      <c r="B25" s="2"/>
      <c r="C25" s="2"/>
      <c r="D25" s="2"/>
    </row>
    <row r="26" spans="1:9" ht="24.95" customHeight="1" thickBot="1" x14ac:dyDescent="0.4">
      <c r="A26" s="254" t="s">
        <v>397</v>
      </c>
      <c r="B26" s="255"/>
      <c r="C26" s="255"/>
      <c r="D26" s="255"/>
    </row>
    <row r="27" spans="1:9" ht="24.95" customHeight="1" thickBot="1" x14ac:dyDescent="0.35">
      <c r="A27" s="72" t="s">
        <v>54</v>
      </c>
      <c r="B27" s="68" t="s">
        <v>4</v>
      </c>
      <c r="C27" s="69" t="s">
        <v>5</v>
      </c>
      <c r="D27" s="69" t="s">
        <v>6</v>
      </c>
      <c r="E27" s="70" t="s">
        <v>7</v>
      </c>
      <c r="F27" s="67" t="s">
        <v>2</v>
      </c>
      <c r="G27" s="231" t="str">
        <f ca="1">IFERROR(VLOOKUP(Datenbank!$O$4,[1]csv!$A$2:$AA$121,27),"")</f>
        <v/>
      </c>
      <c r="H27" s="232"/>
    </row>
    <row r="28" spans="1:9" ht="24.95" customHeight="1" x14ac:dyDescent="0.25">
      <c r="A28" s="242" t="s">
        <v>385</v>
      </c>
      <c r="B28" s="244" t="str">
        <f ca="1">IFERROR(IF(VLOOKUP(Datenbank!$O$4,[1]Datenblatt!$B$15:$T$121,19)="x","",VLOOKUP(Datenbank!$O$4,[1]Datenblatt!$B$15:$T$121,16)),"")</f>
        <v/>
      </c>
      <c r="C28" s="246" t="str">
        <f ca="1">IFERROR(IF(VLOOKUP(Datenbank!$O$4,[1]Datenblatt!$B$15:$T$121,19)="x","",VLOOKUP(Datenbank!$O$4,[1]Datenblatt!$B$15:$T$121,17)),"")</f>
        <v/>
      </c>
      <c r="D28" s="246" t="str">
        <f ca="1">IFERROR(IF(VLOOKUP(Datenbank!$O$4,[1]Datenblatt!$B$15:$T$121,19)="x","",VLOOKUP(Datenbank!$O$4,[1]Datenblatt!$B$15:$T$121,15)),"")</f>
        <v/>
      </c>
      <c r="E28" s="248" t="str">
        <f ca="1">IFERROR(IF(VLOOKUP(Datenbank!$O$4,[1]Datenblatt!$B$15:$T$121,19)="x","",VLOOKUP(Datenbank!$O$4,[1]Datenblatt!$B$15:$T$121,18)),"")</f>
        <v/>
      </c>
      <c r="F28" s="237" t="s">
        <v>70</v>
      </c>
      <c r="G28" s="250" t="str">
        <f ca="1">IFERROR(VLOOKUP(Datenbank!$O$4,[1]Datenblatt!$B$15:$S$121,1),"")</f>
        <v/>
      </c>
      <c r="H28" s="251"/>
    </row>
    <row r="29" spans="1:9" ht="24.95" customHeight="1" thickBot="1" x14ac:dyDescent="0.3">
      <c r="A29" s="243"/>
      <c r="B29" s="245"/>
      <c r="C29" s="247"/>
      <c r="D29" s="247"/>
      <c r="E29" s="249"/>
      <c r="F29" s="216"/>
      <c r="G29" s="252"/>
      <c r="H29" s="253"/>
    </row>
    <row r="30" spans="1:9" ht="24.95" customHeight="1" x14ac:dyDescent="0.3">
      <c r="A30" s="19" t="s">
        <v>71</v>
      </c>
      <c r="B30" s="210" t="str">
        <f ca="1">IFERROR(IF(VLOOKUP(Datenbank!$O$4,[1]Datenblatt!$B$15:$T$121,19)="x","Konditionierungsprobe",IF(OR(ABS(B28-B17)&gt;0.45,ABS(C28-C17)&gt;0.45,ABS(D28-D17)&gt;0.45,ABS(E28-E17)&gt;0.45),"mindestens ein Messwert außerhalb Toleranzgrenze","")),"")</f>
        <v/>
      </c>
      <c r="C30" s="210"/>
      <c r="D30" s="210"/>
      <c r="E30" s="210"/>
      <c r="F30" s="211"/>
      <c r="G30" s="211"/>
      <c r="H30" s="212"/>
    </row>
    <row r="31" spans="1:9" ht="24.95" customHeight="1" thickBot="1" x14ac:dyDescent="0.35">
      <c r="A31" s="7"/>
      <c r="B31" s="213"/>
      <c r="C31" s="213"/>
      <c r="D31" s="213"/>
      <c r="E31" s="213"/>
      <c r="F31" s="213"/>
      <c r="G31" s="213"/>
      <c r="H31" s="214"/>
    </row>
  </sheetData>
  <sheetProtection algorithmName="SHA-512" hashValue="3Kb0KA7YXA+xOEmlJYMPBUBWSV4H92kuAohW7zTUemWqQ1BuU9Ghyr+bb+ClZjQsy4n3ypj5T6poj35UYVvXMA==" saltValue="k0CF4rhx/L5HidJFrQ5emw==" spinCount="100000" sheet="1" objects="1" scenarios="1" selectLockedCells="1"/>
  <mergeCells count="44">
    <mergeCell ref="G14:H14"/>
    <mergeCell ref="F5:G5"/>
    <mergeCell ref="A9:B9"/>
    <mergeCell ref="A10:B10"/>
    <mergeCell ref="A1:C2"/>
    <mergeCell ref="D1:H1"/>
    <mergeCell ref="D3:H3"/>
    <mergeCell ref="A4:D4"/>
    <mergeCell ref="A14:B14"/>
    <mergeCell ref="E13:F13"/>
    <mergeCell ref="A13:B13"/>
    <mergeCell ref="C10:E10"/>
    <mergeCell ref="C12:D12"/>
    <mergeCell ref="E14:F14"/>
    <mergeCell ref="A20:A21"/>
    <mergeCell ref="A23:A24"/>
    <mergeCell ref="C13:D13"/>
    <mergeCell ref="C14:D14"/>
    <mergeCell ref="A12:B12"/>
    <mergeCell ref="F28:F29"/>
    <mergeCell ref="G23:H24"/>
    <mergeCell ref="A28:A29"/>
    <mergeCell ref="B28:B29"/>
    <mergeCell ref="C28:C29"/>
    <mergeCell ref="D28:D29"/>
    <mergeCell ref="E28:E29"/>
    <mergeCell ref="G28:H29"/>
    <mergeCell ref="A26:D26"/>
    <mergeCell ref="B30:H31"/>
    <mergeCell ref="A3:C3"/>
    <mergeCell ref="E12:G12"/>
    <mergeCell ref="C5:E5"/>
    <mergeCell ref="C6:E6"/>
    <mergeCell ref="C8:E8"/>
    <mergeCell ref="C7:E7"/>
    <mergeCell ref="C9:E9"/>
    <mergeCell ref="F6:H10"/>
    <mergeCell ref="A6:B6"/>
    <mergeCell ref="A8:B8"/>
    <mergeCell ref="A7:B7"/>
    <mergeCell ref="A5:B5"/>
    <mergeCell ref="G27:H27"/>
    <mergeCell ref="G20:H20"/>
    <mergeCell ref="G21:H21"/>
  </mergeCells>
  <conditionalFormatting sqref="C14">
    <cfRule type="expression" dxfId="2" priority="4">
      <formula>AND(OR(C$14-C$13&lt;$G$13,C$14-C$13&gt;$H$13),C$14&lt;&gt;"")</formula>
    </cfRule>
  </conditionalFormatting>
  <conditionalFormatting sqref="B28:E28">
    <cfRule type="expression" dxfId="1" priority="3">
      <formula>ABS(B$28-B$17)&gt;=0.45</formula>
    </cfRule>
  </conditionalFormatting>
  <pageMargins left="0.7" right="0.7" top="0.75" bottom="0.75" header="0.3" footer="0.3"/>
  <pageSetup paperSize="9" orientation="portrait" r:id="rId1"/>
  <headerFooter>
    <oddFooter xml:space="preserve">&amp;R
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/>
  <dimension ref="A1:O119"/>
  <sheetViews>
    <sheetView workbookViewId="0">
      <selection activeCell="H27" sqref="H27"/>
    </sheetView>
  </sheetViews>
  <sheetFormatPr baseColWidth="10" defaultRowHeight="15" x14ac:dyDescent="0.25"/>
  <cols>
    <col min="1" max="1" width="23.85546875" style="42" bestFit="1" customWidth="1"/>
    <col min="2" max="2" width="6.5703125" style="43" bestFit="1" customWidth="1"/>
    <col min="3" max="3" width="13.7109375" style="47" bestFit="1" customWidth="1"/>
    <col min="4" max="4" width="18.42578125" style="43" bestFit="1" customWidth="1"/>
    <col min="5" max="5" width="17.5703125" style="43" bestFit="1" customWidth="1"/>
    <col min="6" max="6" width="10.5703125" style="43" bestFit="1" customWidth="1"/>
    <col min="7" max="7" width="20.7109375" style="43" bestFit="1" customWidth="1"/>
    <col min="8" max="8" width="20.7109375" style="47" customWidth="1"/>
    <col min="9" max="9" width="19.140625" style="1" bestFit="1" customWidth="1"/>
    <col min="10" max="10" width="18.7109375" style="43" bestFit="1" customWidth="1"/>
    <col min="11" max="11" width="8.42578125" style="1" bestFit="1" customWidth="1"/>
    <col min="12" max="12" width="13.28515625" style="43" bestFit="1" customWidth="1"/>
    <col min="13" max="13" width="18.7109375" style="43" bestFit="1" customWidth="1"/>
    <col min="14" max="14" width="13.42578125" style="43" bestFit="1" customWidth="1"/>
    <col min="15" max="15" width="16.42578125" style="43" bestFit="1" customWidth="1"/>
    <col min="16" max="16384" width="11.42578125" style="1"/>
  </cols>
  <sheetData>
    <row r="1" spans="1:15" s="134" customFormat="1" ht="15.75" thickBot="1" x14ac:dyDescent="0.3">
      <c r="A1" s="133" t="s">
        <v>24</v>
      </c>
      <c r="B1" s="135" t="s">
        <v>23</v>
      </c>
      <c r="C1" s="137" t="s">
        <v>48</v>
      </c>
      <c r="D1" s="135" t="s">
        <v>10</v>
      </c>
      <c r="E1" s="135" t="s">
        <v>11</v>
      </c>
      <c r="F1" s="135" t="s">
        <v>51</v>
      </c>
      <c r="G1" s="135" t="s">
        <v>508</v>
      </c>
      <c r="H1" s="137" t="s">
        <v>582</v>
      </c>
      <c r="I1" s="134" t="s">
        <v>513</v>
      </c>
      <c r="J1" s="135" t="s">
        <v>522</v>
      </c>
      <c r="K1" s="134" t="s">
        <v>78</v>
      </c>
      <c r="L1" s="135" t="s">
        <v>356</v>
      </c>
      <c r="M1" s="139" t="s">
        <v>366</v>
      </c>
      <c r="N1" s="139" t="s">
        <v>373</v>
      </c>
      <c r="O1" s="139" t="s">
        <v>384</v>
      </c>
    </row>
    <row r="2" spans="1:15" ht="18" x14ac:dyDescent="0.35">
      <c r="A2" s="42" t="s">
        <v>26</v>
      </c>
      <c r="B2" s="43" t="s">
        <v>25</v>
      </c>
      <c r="C2" s="47" t="s">
        <v>369</v>
      </c>
      <c r="D2" s="43" t="s">
        <v>16</v>
      </c>
      <c r="E2" s="43" t="s">
        <v>18</v>
      </c>
      <c r="F2" s="43" t="s">
        <v>52</v>
      </c>
      <c r="G2" s="5" t="s">
        <v>509</v>
      </c>
      <c r="H2" s="152" t="s">
        <v>583</v>
      </c>
      <c r="I2" s="4" t="s">
        <v>514</v>
      </c>
      <c r="J2" s="5">
        <v>1.9199999999999998E-2</v>
      </c>
      <c r="K2" s="16" t="s">
        <v>5</v>
      </c>
      <c r="L2" s="138">
        <v>1.0079400000000001</v>
      </c>
      <c r="M2" s="5" t="s">
        <v>367</v>
      </c>
      <c r="O2" s="140" t="str">
        <f ca="1">MID(CELL("Dateiname",A1),SEARCH("[",CELL("Dateiname",A1),1)+1,SEARCH("]",CELL("Dateiname",A1),1)-SEARCH("[",CELL("Dateiname",A1),1)-6)</f>
        <v>(DE) Auftrag, EA, V1R5, Vorlage</v>
      </c>
    </row>
    <row r="3" spans="1:15" ht="18" x14ac:dyDescent="0.35">
      <c r="A3" s="42" t="s">
        <v>32</v>
      </c>
      <c r="B3" s="43" t="s">
        <v>31</v>
      </c>
      <c r="C3" s="47" t="s">
        <v>12</v>
      </c>
      <c r="D3" s="43" t="s">
        <v>15</v>
      </c>
      <c r="E3" s="43" t="s">
        <v>20</v>
      </c>
      <c r="F3" s="43" t="s">
        <v>53</v>
      </c>
      <c r="G3" s="5" t="s">
        <v>510</v>
      </c>
      <c r="H3" s="152" t="s">
        <v>584</v>
      </c>
      <c r="I3" s="4" t="s">
        <v>515</v>
      </c>
      <c r="J3" s="5">
        <v>0.8135</v>
      </c>
      <c r="K3" s="16" t="s">
        <v>295</v>
      </c>
      <c r="L3" s="138">
        <v>227.02780000000001</v>
      </c>
      <c r="M3" s="5" t="s">
        <v>368</v>
      </c>
      <c r="O3" s="43" t="e">
        <f ca="1">O2*1</f>
        <v>#VALUE!</v>
      </c>
    </row>
    <row r="4" spans="1:15" ht="18" x14ac:dyDescent="0.35">
      <c r="A4" s="42" t="s">
        <v>46</v>
      </c>
      <c r="B4" s="43" t="s">
        <v>45</v>
      </c>
      <c r="C4" s="47" t="s">
        <v>49</v>
      </c>
      <c r="D4" s="43" t="s">
        <v>14</v>
      </c>
      <c r="E4" s="43" t="s">
        <v>378</v>
      </c>
      <c r="G4" s="43" t="s">
        <v>578</v>
      </c>
      <c r="H4" s="152" t="s">
        <v>581</v>
      </c>
      <c r="I4" s="4" t="s">
        <v>516</v>
      </c>
      <c r="J4" s="5">
        <v>0.05</v>
      </c>
      <c r="K4" s="16" t="s">
        <v>197</v>
      </c>
      <c r="L4" s="138">
        <v>107.8682</v>
      </c>
      <c r="O4" s="43" t="e">
        <f ca="1">O3/1</f>
        <v>#VALUE!</v>
      </c>
    </row>
    <row r="5" spans="1:15" ht="18" x14ac:dyDescent="0.35">
      <c r="A5" s="42" t="s">
        <v>542</v>
      </c>
      <c r="B5" s="43" t="s">
        <v>535</v>
      </c>
      <c r="C5" s="47" t="s">
        <v>13</v>
      </c>
      <c r="D5" s="43" t="s">
        <v>17</v>
      </c>
      <c r="E5" s="43" t="s">
        <v>19</v>
      </c>
      <c r="I5" s="4" t="s">
        <v>517</v>
      </c>
      <c r="J5" s="5">
        <v>4.2649999999999997</v>
      </c>
      <c r="K5" s="16" t="s">
        <v>113</v>
      </c>
      <c r="L5" s="138">
        <v>26.981538</v>
      </c>
    </row>
    <row r="6" spans="1:15" ht="18" x14ac:dyDescent="0.35">
      <c r="A6" s="42" t="s">
        <v>28</v>
      </c>
      <c r="B6" s="43" t="s">
        <v>27</v>
      </c>
      <c r="C6" s="47" t="s">
        <v>370</v>
      </c>
      <c r="I6" s="4" t="s">
        <v>518</v>
      </c>
      <c r="J6" s="5">
        <v>5.4999999999999997E-3</v>
      </c>
      <c r="K6" s="16" t="s">
        <v>308</v>
      </c>
      <c r="L6" s="138">
        <v>243.06139999999999</v>
      </c>
    </row>
    <row r="7" spans="1:15" ht="18" x14ac:dyDescent="0.35">
      <c r="A7" s="42" t="s">
        <v>554</v>
      </c>
      <c r="B7" s="43" t="s">
        <v>555</v>
      </c>
      <c r="I7" s="4" t="s">
        <v>519</v>
      </c>
      <c r="J7" s="5">
        <v>0.40200000000000002</v>
      </c>
      <c r="K7" s="16" t="s">
        <v>125</v>
      </c>
      <c r="L7" s="138">
        <v>39.948</v>
      </c>
    </row>
    <row r="8" spans="1:15" ht="18" x14ac:dyDescent="0.35">
      <c r="A8" s="42" t="s">
        <v>38</v>
      </c>
      <c r="B8" s="43" t="s">
        <v>37</v>
      </c>
      <c r="I8" s="4" t="s">
        <v>520</v>
      </c>
      <c r="J8" s="5">
        <v>2.1999999999999999E-2</v>
      </c>
      <c r="K8" s="16" t="s">
        <v>164</v>
      </c>
      <c r="L8" s="138">
        <v>74.921599999999998</v>
      </c>
    </row>
    <row r="9" spans="1:15" ht="18" x14ac:dyDescent="0.35">
      <c r="A9" s="42" t="s">
        <v>36</v>
      </c>
      <c r="B9" s="43" t="s">
        <v>35</v>
      </c>
      <c r="I9" s="4" t="s">
        <v>521</v>
      </c>
      <c r="J9" s="5">
        <v>0.93100000000000005</v>
      </c>
      <c r="K9" s="16" t="s">
        <v>287</v>
      </c>
      <c r="L9" s="138">
        <v>209.9871</v>
      </c>
    </row>
    <row r="10" spans="1:15" x14ac:dyDescent="0.25">
      <c r="A10" s="42" t="s">
        <v>550</v>
      </c>
      <c r="B10" s="43" t="s">
        <v>551</v>
      </c>
      <c r="K10" s="16" t="s">
        <v>271</v>
      </c>
      <c r="L10" s="138">
        <v>196.96654000000001</v>
      </c>
    </row>
    <row r="11" spans="1:15" x14ac:dyDescent="0.25">
      <c r="A11" s="42" t="s">
        <v>566</v>
      </c>
      <c r="B11" s="43" t="s">
        <v>567</v>
      </c>
      <c r="K11" s="16" t="s">
        <v>96</v>
      </c>
      <c r="L11" s="138">
        <v>10.811</v>
      </c>
    </row>
    <row r="12" spans="1:15" x14ac:dyDescent="0.25">
      <c r="A12" s="42" t="s">
        <v>565</v>
      </c>
      <c r="B12" s="43" t="s">
        <v>564</v>
      </c>
      <c r="K12" s="16" t="s">
        <v>219</v>
      </c>
      <c r="L12" s="138">
        <v>137.327</v>
      </c>
    </row>
    <row r="13" spans="1:15" x14ac:dyDescent="0.25">
      <c r="A13" s="42" t="s">
        <v>552</v>
      </c>
      <c r="B13" s="43" t="s">
        <v>553</v>
      </c>
      <c r="K13" s="16" t="s">
        <v>93</v>
      </c>
      <c r="L13" s="138">
        <v>9.0121819999999992</v>
      </c>
    </row>
    <row r="14" spans="1:15" x14ac:dyDescent="0.25">
      <c r="A14" s="42" t="s">
        <v>548</v>
      </c>
      <c r="B14" s="43" t="s">
        <v>549</v>
      </c>
      <c r="K14" s="16" t="s">
        <v>333</v>
      </c>
      <c r="L14" s="138">
        <v>262.12310000000002</v>
      </c>
    </row>
    <row r="15" spans="1:15" x14ac:dyDescent="0.25">
      <c r="A15" s="42" t="s">
        <v>34</v>
      </c>
      <c r="B15" s="43" t="s">
        <v>33</v>
      </c>
      <c r="K15" s="16" t="s">
        <v>282</v>
      </c>
      <c r="L15" s="138">
        <v>208.98038</v>
      </c>
    </row>
    <row r="16" spans="1:15" x14ac:dyDescent="0.25">
      <c r="A16" s="42" t="s">
        <v>570</v>
      </c>
      <c r="B16" s="43" t="s">
        <v>571</v>
      </c>
      <c r="K16" s="16" t="s">
        <v>312</v>
      </c>
      <c r="L16" s="138">
        <v>247.0703</v>
      </c>
    </row>
    <row r="17" spans="1:12" x14ac:dyDescent="0.25">
      <c r="A17" s="42" t="s">
        <v>44</v>
      </c>
      <c r="B17" s="43" t="s">
        <v>43</v>
      </c>
      <c r="K17" s="16" t="s">
        <v>170</v>
      </c>
      <c r="L17" s="138">
        <v>79.903999999999996</v>
      </c>
    </row>
    <row r="18" spans="1:12" x14ac:dyDescent="0.25">
      <c r="A18" s="42" t="s">
        <v>30</v>
      </c>
      <c r="B18" s="43" t="s">
        <v>29</v>
      </c>
      <c r="K18" s="16" t="s">
        <v>4</v>
      </c>
      <c r="L18" s="138">
        <v>12.0107</v>
      </c>
    </row>
    <row r="19" spans="1:12" x14ac:dyDescent="0.25">
      <c r="A19" s="42" t="s">
        <v>562</v>
      </c>
      <c r="B19" s="43" t="s">
        <v>563</v>
      </c>
      <c r="K19" s="16" t="s">
        <v>130</v>
      </c>
      <c r="L19" s="138">
        <v>40.078000000000003</v>
      </c>
    </row>
    <row r="20" spans="1:12" x14ac:dyDescent="0.25">
      <c r="A20" s="42" t="s">
        <v>42</v>
      </c>
      <c r="B20" s="43" t="s">
        <v>41</v>
      </c>
      <c r="K20" s="16" t="s">
        <v>199</v>
      </c>
      <c r="L20" s="138">
        <v>112.411</v>
      </c>
    </row>
    <row r="21" spans="1:12" x14ac:dyDescent="0.25">
      <c r="A21" s="42" t="s">
        <v>556</v>
      </c>
      <c r="B21" s="43" t="s">
        <v>557</v>
      </c>
      <c r="K21" s="16" t="s">
        <v>225</v>
      </c>
      <c r="L21" s="138">
        <v>141.11600000000001</v>
      </c>
    </row>
    <row r="22" spans="1:12" x14ac:dyDescent="0.25">
      <c r="A22" s="42" t="s">
        <v>544</v>
      </c>
      <c r="B22" s="43" t="s">
        <v>545</v>
      </c>
      <c r="K22" s="16" t="s">
        <v>314</v>
      </c>
      <c r="L22" s="138">
        <v>251.0796</v>
      </c>
    </row>
    <row r="23" spans="1:12" x14ac:dyDescent="0.25">
      <c r="A23" s="42" t="s">
        <v>568</v>
      </c>
      <c r="B23" s="43" t="s">
        <v>569</v>
      </c>
      <c r="K23" s="16" t="s">
        <v>123</v>
      </c>
      <c r="L23" s="138">
        <v>35.453000000000003</v>
      </c>
    </row>
    <row r="24" spans="1:12" x14ac:dyDescent="0.25">
      <c r="A24" s="42" t="s">
        <v>538</v>
      </c>
      <c r="B24" s="43" t="s">
        <v>531</v>
      </c>
      <c r="K24" s="16" t="s">
        <v>310</v>
      </c>
      <c r="L24" s="138">
        <v>247.0703</v>
      </c>
    </row>
    <row r="25" spans="1:12" x14ac:dyDescent="0.25">
      <c r="A25" s="42" t="s">
        <v>539</v>
      </c>
      <c r="B25" s="43" t="s">
        <v>532</v>
      </c>
      <c r="K25" s="16" t="s">
        <v>149</v>
      </c>
      <c r="L25" s="138">
        <v>58.933199999999999</v>
      </c>
    </row>
    <row r="26" spans="1:12" x14ac:dyDescent="0.25">
      <c r="A26" s="42" t="s">
        <v>40</v>
      </c>
      <c r="B26" s="43" t="s">
        <v>39</v>
      </c>
      <c r="K26" s="16" t="s">
        <v>140</v>
      </c>
      <c r="L26" s="138">
        <v>51.996099999999998</v>
      </c>
    </row>
    <row r="27" spans="1:12" x14ac:dyDescent="0.25">
      <c r="A27" s="42" t="s">
        <v>546</v>
      </c>
      <c r="B27" s="43" t="s">
        <v>547</v>
      </c>
      <c r="K27" s="16" t="s">
        <v>217</v>
      </c>
      <c r="L27" s="138">
        <v>132.90545</v>
      </c>
    </row>
    <row r="28" spans="1:12" x14ac:dyDescent="0.25">
      <c r="A28" s="42" t="s">
        <v>537</v>
      </c>
      <c r="B28" s="43" t="s">
        <v>530</v>
      </c>
      <c r="K28" s="16" t="s">
        <v>154</v>
      </c>
      <c r="L28" s="138">
        <v>63.545999999999999</v>
      </c>
    </row>
    <row r="29" spans="1:12" x14ac:dyDescent="0.25">
      <c r="A29" s="42" t="s">
        <v>560</v>
      </c>
      <c r="B29" s="43" t="s">
        <v>561</v>
      </c>
      <c r="K29" s="16" t="s">
        <v>329</v>
      </c>
      <c r="L29" s="138">
        <v>262.11439999999999</v>
      </c>
    </row>
    <row r="30" spans="1:12" x14ac:dyDescent="0.25">
      <c r="A30" s="42" t="s">
        <v>540</v>
      </c>
      <c r="B30" s="43" t="s">
        <v>533</v>
      </c>
      <c r="K30" s="16" t="s">
        <v>243</v>
      </c>
      <c r="L30" s="138">
        <v>162.5</v>
      </c>
    </row>
    <row r="31" spans="1:12" x14ac:dyDescent="0.25">
      <c r="A31" s="42" t="s">
        <v>558</v>
      </c>
      <c r="B31" s="43" t="s">
        <v>559</v>
      </c>
      <c r="K31" s="16" t="s">
        <v>247</v>
      </c>
      <c r="L31" s="138">
        <v>167.25899999999999</v>
      </c>
    </row>
    <row r="32" spans="1:12" x14ac:dyDescent="0.25">
      <c r="A32" s="42" t="s">
        <v>543</v>
      </c>
      <c r="B32" s="43" t="s">
        <v>536</v>
      </c>
      <c r="K32" s="16" t="s">
        <v>316</v>
      </c>
      <c r="L32" s="138">
        <v>252.0829</v>
      </c>
    </row>
    <row r="33" spans="1:14" x14ac:dyDescent="0.25">
      <c r="A33" s="42" t="s">
        <v>541</v>
      </c>
      <c r="B33" s="43" t="s">
        <v>534</v>
      </c>
      <c r="K33" s="16" t="s">
        <v>237</v>
      </c>
      <c r="L33" s="138">
        <v>151.964</v>
      </c>
    </row>
    <row r="34" spans="1:14" x14ac:dyDescent="0.25">
      <c r="A34" s="42" t="s">
        <v>574</v>
      </c>
      <c r="B34" s="43" t="s">
        <v>372</v>
      </c>
      <c r="K34" s="16" t="s">
        <v>9</v>
      </c>
      <c r="L34" s="138">
        <v>18.998403199999998</v>
      </c>
      <c r="N34" s="5" t="s">
        <v>374</v>
      </c>
    </row>
    <row r="35" spans="1:14" x14ac:dyDescent="0.25">
      <c r="A35" s="136" t="s">
        <v>575</v>
      </c>
      <c r="B35" s="5" t="s">
        <v>576</v>
      </c>
      <c r="K35" s="16" t="s">
        <v>146</v>
      </c>
      <c r="L35" s="138">
        <v>55.844999999999999</v>
      </c>
      <c r="N35" s="5" t="s">
        <v>375</v>
      </c>
    </row>
    <row r="36" spans="1:14" x14ac:dyDescent="0.25">
      <c r="K36" s="16" t="s">
        <v>318</v>
      </c>
      <c r="L36" s="138">
        <v>257.0951</v>
      </c>
    </row>
    <row r="37" spans="1:14" x14ac:dyDescent="0.25">
      <c r="K37" s="16" t="s">
        <v>291</v>
      </c>
      <c r="L37" s="138">
        <v>223.0197</v>
      </c>
    </row>
    <row r="38" spans="1:14" x14ac:dyDescent="0.25">
      <c r="K38" s="16" t="s">
        <v>159</v>
      </c>
      <c r="L38" s="138">
        <v>69.722999999999999</v>
      </c>
    </row>
    <row r="39" spans="1:14" x14ac:dyDescent="0.25">
      <c r="K39" s="16" t="s">
        <v>239</v>
      </c>
      <c r="L39" s="138">
        <v>157.25</v>
      </c>
    </row>
    <row r="40" spans="1:14" x14ac:dyDescent="0.25">
      <c r="K40" s="16" t="s">
        <v>161</v>
      </c>
      <c r="L40" s="138">
        <v>72.64</v>
      </c>
    </row>
    <row r="41" spans="1:14" x14ac:dyDescent="0.25">
      <c r="K41" s="16" t="s">
        <v>89</v>
      </c>
      <c r="L41" s="138">
        <v>4.0026000000000002</v>
      </c>
    </row>
    <row r="42" spans="1:14" x14ac:dyDescent="0.25">
      <c r="K42" s="16" t="s">
        <v>255</v>
      </c>
      <c r="L42" s="138">
        <v>178.49</v>
      </c>
    </row>
    <row r="43" spans="1:14" x14ac:dyDescent="0.25">
      <c r="K43" s="16" t="s">
        <v>274</v>
      </c>
      <c r="L43" s="138">
        <v>200.59</v>
      </c>
    </row>
    <row r="44" spans="1:14" x14ac:dyDescent="0.25">
      <c r="K44" s="16" t="s">
        <v>245</v>
      </c>
      <c r="L44" s="138">
        <v>164.93031999999999</v>
      </c>
    </row>
    <row r="45" spans="1:14" x14ac:dyDescent="0.25">
      <c r="K45" s="16" t="s">
        <v>335</v>
      </c>
      <c r="L45" s="138">
        <v>265.13060000000002</v>
      </c>
    </row>
    <row r="46" spans="1:14" x14ac:dyDescent="0.25">
      <c r="K46" s="16" t="s">
        <v>213</v>
      </c>
      <c r="L46" s="138">
        <v>126.90447</v>
      </c>
    </row>
    <row r="47" spans="1:14" x14ac:dyDescent="0.25">
      <c r="K47" s="16" t="s">
        <v>201</v>
      </c>
      <c r="L47" s="138">
        <v>114.818</v>
      </c>
    </row>
    <row r="48" spans="1:14" x14ac:dyDescent="0.25">
      <c r="K48" s="16" t="s">
        <v>266</v>
      </c>
      <c r="L48" s="138">
        <v>192.21700000000001</v>
      </c>
    </row>
    <row r="49" spans="11:12" x14ac:dyDescent="0.25">
      <c r="K49" s="16" t="s">
        <v>128</v>
      </c>
      <c r="L49" s="138">
        <v>39.098300000000002</v>
      </c>
    </row>
    <row r="50" spans="11:12" x14ac:dyDescent="0.25">
      <c r="K50" s="16" t="s">
        <v>172</v>
      </c>
      <c r="L50" s="138">
        <v>83.8</v>
      </c>
    </row>
    <row r="51" spans="11:12" x14ac:dyDescent="0.25">
      <c r="K51" s="16" t="s">
        <v>222</v>
      </c>
      <c r="L51" s="138">
        <v>138.90549999999999</v>
      </c>
    </row>
    <row r="52" spans="11:12" x14ac:dyDescent="0.25">
      <c r="K52" s="16" t="s">
        <v>91</v>
      </c>
      <c r="L52" s="138">
        <v>6.9409999999999998</v>
      </c>
    </row>
    <row r="53" spans="11:12" x14ac:dyDescent="0.25">
      <c r="K53" s="16" t="s">
        <v>324</v>
      </c>
      <c r="L53" s="138">
        <v>262.11</v>
      </c>
    </row>
    <row r="54" spans="11:12" x14ac:dyDescent="0.25">
      <c r="K54" s="16" t="s">
        <v>253</v>
      </c>
      <c r="L54" s="138">
        <v>174.96700000000001</v>
      </c>
    </row>
    <row r="55" spans="11:12" x14ac:dyDescent="0.25">
      <c r="K55" s="16" t="s">
        <v>111</v>
      </c>
      <c r="L55" s="138">
        <v>24.305</v>
      </c>
    </row>
    <row r="56" spans="11:12" x14ac:dyDescent="0.25">
      <c r="K56" s="16" t="s">
        <v>143</v>
      </c>
      <c r="L56" s="138">
        <v>54.938048999999999</v>
      </c>
    </row>
    <row r="57" spans="11:12" x14ac:dyDescent="0.25">
      <c r="K57" s="16" t="s">
        <v>187</v>
      </c>
      <c r="L57" s="138">
        <v>95.94</v>
      </c>
    </row>
    <row r="58" spans="11:12" x14ac:dyDescent="0.25">
      <c r="K58" s="16" t="s">
        <v>337</v>
      </c>
      <c r="L58" s="138">
        <v>266.13780000000003</v>
      </c>
    </row>
    <row r="59" spans="11:12" x14ac:dyDescent="0.25">
      <c r="K59" s="16" t="s">
        <v>320</v>
      </c>
      <c r="L59" s="138">
        <v>258.09859999999998</v>
      </c>
    </row>
    <row r="60" spans="11:12" x14ac:dyDescent="0.25">
      <c r="K60" s="16" t="s">
        <v>6</v>
      </c>
      <c r="L60" s="138">
        <v>14.0067</v>
      </c>
    </row>
    <row r="61" spans="11:12" x14ac:dyDescent="0.25">
      <c r="K61" s="16" t="s">
        <v>109</v>
      </c>
      <c r="L61" s="138">
        <v>22.98977</v>
      </c>
    </row>
    <row r="62" spans="11:12" x14ac:dyDescent="0.25">
      <c r="K62" s="16" t="s">
        <v>184</v>
      </c>
      <c r="L62" s="138">
        <v>92.906379999999999</v>
      </c>
    </row>
    <row r="63" spans="11:12" x14ac:dyDescent="0.25">
      <c r="K63" s="16" t="s">
        <v>231</v>
      </c>
      <c r="L63" s="138">
        <v>144.24</v>
      </c>
    </row>
    <row r="64" spans="11:12" x14ac:dyDescent="0.25">
      <c r="K64" s="16" t="s">
        <v>106</v>
      </c>
      <c r="L64" s="138">
        <v>20.1797</v>
      </c>
    </row>
    <row r="65" spans="11:12" x14ac:dyDescent="0.25">
      <c r="K65" s="16" t="s">
        <v>151</v>
      </c>
      <c r="L65" s="138">
        <v>58.693399999999997</v>
      </c>
    </row>
    <row r="66" spans="11:12" x14ac:dyDescent="0.25">
      <c r="K66" s="16" t="s">
        <v>322</v>
      </c>
      <c r="L66" s="138">
        <v>259.10090000000002</v>
      </c>
    </row>
    <row r="67" spans="11:12" x14ac:dyDescent="0.25">
      <c r="K67" s="16" t="s">
        <v>304</v>
      </c>
      <c r="L67" s="138">
        <v>237.04820000000001</v>
      </c>
    </row>
    <row r="68" spans="11:12" x14ac:dyDescent="0.25">
      <c r="K68" s="16" t="s">
        <v>8</v>
      </c>
      <c r="L68" s="138">
        <v>15.9994</v>
      </c>
    </row>
    <row r="69" spans="11:12" x14ac:dyDescent="0.25">
      <c r="K69" s="16" t="s">
        <v>65</v>
      </c>
      <c r="L69" s="138">
        <v>190.23</v>
      </c>
    </row>
    <row r="70" spans="11:12" x14ac:dyDescent="0.25">
      <c r="K70" s="16" t="s">
        <v>80</v>
      </c>
      <c r="L70" s="138">
        <v>30.973761</v>
      </c>
    </row>
    <row r="71" spans="11:12" x14ac:dyDescent="0.25">
      <c r="K71" s="16" t="s">
        <v>299</v>
      </c>
      <c r="L71" s="138">
        <v>231.03587999999999</v>
      </c>
    </row>
    <row r="72" spans="11:12" x14ac:dyDescent="0.25">
      <c r="K72" s="16" t="s">
        <v>279</v>
      </c>
      <c r="L72" s="138">
        <v>207.2</v>
      </c>
    </row>
    <row r="73" spans="11:12" x14ac:dyDescent="0.25">
      <c r="K73" s="16" t="s">
        <v>194</v>
      </c>
      <c r="L73" s="138">
        <v>106.42</v>
      </c>
    </row>
    <row r="74" spans="11:12" x14ac:dyDescent="0.25">
      <c r="K74" s="16" t="s">
        <v>233</v>
      </c>
      <c r="L74" s="138">
        <v>146.9151</v>
      </c>
    </row>
    <row r="75" spans="11:12" x14ac:dyDescent="0.25">
      <c r="K75" s="16" t="s">
        <v>284</v>
      </c>
      <c r="L75" s="138">
        <v>208.98240000000001</v>
      </c>
    </row>
    <row r="76" spans="11:12" x14ac:dyDescent="0.25">
      <c r="K76" s="16" t="s">
        <v>228</v>
      </c>
      <c r="L76" s="138">
        <v>140.90764999999999</v>
      </c>
    </row>
    <row r="77" spans="11:12" x14ac:dyDescent="0.25">
      <c r="K77" s="16" t="s">
        <v>269</v>
      </c>
      <c r="L77" s="138">
        <v>195.078</v>
      </c>
    </row>
    <row r="78" spans="11:12" x14ac:dyDescent="0.25">
      <c r="K78" s="16" t="s">
        <v>306</v>
      </c>
      <c r="L78" s="138">
        <v>244.0642</v>
      </c>
    </row>
    <row r="79" spans="11:12" x14ac:dyDescent="0.25">
      <c r="K79" s="16" t="s">
        <v>293</v>
      </c>
      <c r="L79" s="138">
        <v>226.02539999999999</v>
      </c>
    </row>
    <row r="80" spans="11:12" x14ac:dyDescent="0.25">
      <c r="K80" s="16" t="s">
        <v>174</v>
      </c>
      <c r="L80" s="138">
        <v>85.467799999999997</v>
      </c>
    </row>
    <row r="81" spans="11:12" x14ac:dyDescent="0.25">
      <c r="K81" s="16" t="s">
        <v>263</v>
      </c>
      <c r="L81" s="138">
        <v>186.20699999999999</v>
      </c>
    </row>
    <row r="82" spans="11:12" x14ac:dyDescent="0.25">
      <c r="K82" s="16" t="s">
        <v>326</v>
      </c>
      <c r="L82" s="138">
        <v>261.10890000000001</v>
      </c>
    </row>
    <row r="83" spans="11:12" x14ac:dyDescent="0.25">
      <c r="K83" s="16" t="s">
        <v>192</v>
      </c>
      <c r="L83" s="138">
        <v>102.9055</v>
      </c>
    </row>
    <row r="84" spans="11:12" x14ac:dyDescent="0.25">
      <c r="K84" s="16" t="s">
        <v>289</v>
      </c>
      <c r="L84" s="138">
        <v>222.01759999999999</v>
      </c>
    </row>
    <row r="85" spans="11:12" x14ac:dyDescent="0.25">
      <c r="K85" s="16" t="s">
        <v>64</v>
      </c>
      <c r="L85" s="138">
        <v>101.07</v>
      </c>
    </row>
    <row r="86" spans="11:12" x14ac:dyDescent="0.25">
      <c r="K86" s="16" t="s">
        <v>7</v>
      </c>
      <c r="L86" s="138">
        <v>32.064999999999998</v>
      </c>
    </row>
    <row r="87" spans="11:12" x14ac:dyDescent="0.25">
      <c r="K87" s="16" t="s">
        <v>207</v>
      </c>
      <c r="L87" s="138">
        <v>121.76</v>
      </c>
    </row>
    <row r="88" spans="11:12" x14ac:dyDescent="0.25">
      <c r="K88" s="16" t="s">
        <v>132</v>
      </c>
      <c r="L88" s="138">
        <v>44.955910000000003</v>
      </c>
    </row>
    <row r="89" spans="11:12" x14ac:dyDescent="0.25">
      <c r="K89" s="16" t="s">
        <v>167</v>
      </c>
      <c r="L89" s="138">
        <v>78.959999999999994</v>
      </c>
    </row>
    <row r="90" spans="11:12" x14ac:dyDescent="0.25">
      <c r="K90" s="16" t="s">
        <v>331</v>
      </c>
      <c r="L90" s="138">
        <v>263.11860000000001</v>
      </c>
    </row>
    <row r="91" spans="11:12" x14ac:dyDescent="0.25">
      <c r="K91" s="16" t="s">
        <v>116</v>
      </c>
      <c r="L91" s="138">
        <v>28.0855</v>
      </c>
    </row>
    <row r="92" spans="11:12" x14ac:dyDescent="0.25">
      <c r="K92" s="16" t="s">
        <v>235</v>
      </c>
      <c r="L92" s="138">
        <v>150.36000000000001</v>
      </c>
    </row>
    <row r="93" spans="11:12" x14ac:dyDescent="0.25">
      <c r="K93" s="16" t="s">
        <v>204</v>
      </c>
      <c r="L93" s="138">
        <v>118.71</v>
      </c>
    </row>
    <row r="94" spans="11:12" x14ac:dyDescent="0.25">
      <c r="K94" s="16" t="s">
        <v>176</v>
      </c>
      <c r="L94" s="138">
        <v>87.62</v>
      </c>
    </row>
    <row r="95" spans="11:12" x14ac:dyDescent="0.25">
      <c r="K95" s="16" t="s">
        <v>258</v>
      </c>
      <c r="L95" s="138">
        <v>180.9479</v>
      </c>
    </row>
    <row r="96" spans="11:12" x14ac:dyDescent="0.25">
      <c r="K96" s="16" t="s">
        <v>241</v>
      </c>
      <c r="L96" s="138">
        <v>158.92534000000001</v>
      </c>
    </row>
    <row r="97" spans="11:12" x14ac:dyDescent="0.25">
      <c r="K97" s="16" t="s">
        <v>189</v>
      </c>
      <c r="L97" s="138">
        <v>98.906300000000002</v>
      </c>
    </row>
    <row r="98" spans="11:12" x14ac:dyDescent="0.25">
      <c r="K98" s="16" t="s">
        <v>210</v>
      </c>
      <c r="L98" s="138">
        <v>127.6</v>
      </c>
    </row>
    <row r="99" spans="11:12" x14ac:dyDescent="0.25">
      <c r="K99" s="16" t="s">
        <v>297</v>
      </c>
      <c r="L99" s="138">
        <v>232.03809999999999</v>
      </c>
    </row>
    <row r="100" spans="11:12" x14ac:dyDescent="0.25">
      <c r="K100" s="16" t="s">
        <v>135</v>
      </c>
      <c r="L100" s="138">
        <v>47.866999999999997</v>
      </c>
    </row>
    <row r="101" spans="11:12" x14ac:dyDescent="0.25">
      <c r="K101" s="16" t="s">
        <v>276</v>
      </c>
      <c r="L101" s="138">
        <v>204.38329999999999</v>
      </c>
    </row>
    <row r="102" spans="11:12" x14ac:dyDescent="0.25">
      <c r="K102" s="16" t="s">
        <v>249</v>
      </c>
      <c r="L102" s="138">
        <v>168.93421000000001</v>
      </c>
    </row>
    <row r="103" spans="11:12" x14ac:dyDescent="0.25">
      <c r="K103" s="16" t="s">
        <v>302</v>
      </c>
      <c r="L103" s="138">
        <v>238.02891</v>
      </c>
    </row>
    <row r="104" spans="11:12" x14ac:dyDescent="0.25">
      <c r="K104" s="16" t="s">
        <v>346</v>
      </c>
      <c r="L104" s="138">
        <v>277</v>
      </c>
    </row>
    <row r="105" spans="11:12" x14ac:dyDescent="0.25">
      <c r="K105" s="16" t="s">
        <v>352</v>
      </c>
      <c r="L105" s="138"/>
    </row>
    <row r="106" spans="11:12" x14ac:dyDescent="0.25">
      <c r="K106" s="16" t="s">
        <v>340</v>
      </c>
      <c r="L106" s="138">
        <v>269</v>
      </c>
    </row>
    <row r="107" spans="11:12" x14ac:dyDescent="0.25">
      <c r="K107" s="16" t="s">
        <v>355</v>
      </c>
      <c r="L107" s="138"/>
    </row>
    <row r="108" spans="11:12" x14ac:dyDescent="0.25">
      <c r="K108" s="16" t="s">
        <v>350</v>
      </c>
      <c r="L108" s="138"/>
    </row>
    <row r="109" spans="11:12" x14ac:dyDescent="0.25">
      <c r="K109" s="16" t="s">
        <v>349</v>
      </c>
      <c r="L109" s="138"/>
    </row>
    <row r="110" spans="11:12" x14ac:dyDescent="0.25">
      <c r="K110" s="16" t="s">
        <v>353</v>
      </c>
      <c r="L110" s="138"/>
    </row>
    <row r="111" spans="11:12" x14ac:dyDescent="0.25">
      <c r="K111" s="16" t="s">
        <v>347</v>
      </c>
      <c r="L111" s="138"/>
    </row>
    <row r="112" spans="11:12" x14ac:dyDescent="0.25">
      <c r="K112" s="16" t="s">
        <v>343</v>
      </c>
      <c r="L112" s="138">
        <v>272</v>
      </c>
    </row>
    <row r="113" spans="11:12" x14ac:dyDescent="0.25">
      <c r="K113" s="16" t="s">
        <v>137</v>
      </c>
      <c r="L113" s="138">
        <v>50.941499999999998</v>
      </c>
    </row>
    <row r="114" spans="11:12" x14ac:dyDescent="0.25">
      <c r="K114" s="16" t="s">
        <v>261</v>
      </c>
      <c r="L114" s="138">
        <v>183.84</v>
      </c>
    </row>
    <row r="115" spans="11:12" x14ac:dyDescent="0.25">
      <c r="K115" s="16" t="s">
        <v>215</v>
      </c>
      <c r="L115" s="138">
        <v>131.29300000000001</v>
      </c>
    </row>
    <row r="116" spans="11:12" x14ac:dyDescent="0.25">
      <c r="K116" s="16" t="s">
        <v>178</v>
      </c>
      <c r="L116" s="138">
        <v>88.905850000000001</v>
      </c>
    </row>
    <row r="117" spans="11:12" x14ac:dyDescent="0.25">
      <c r="K117" s="16" t="s">
        <v>251</v>
      </c>
      <c r="L117" s="138">
        <v>173.04</v>
      </c>
    </row>
    <row r="118" spans="11:12" x14ac:dyDescent="0.25">
      <c r="K118" s="16" t="s">
        <v>157</v>
      </c>
      <c r="L118" s="138">
        <v>65.39</v>
      </c>
    </row>
    <row r="119" spans="11:12" x14ac:dyDescent="0.25">
      <c r="K119" s="16" t="s">
        <v>181</v>
      </c>
      <c r="L119" s="138">
        <v>91.224000000000004</v>
      </c>
    </row>
  </sheetData>
  <sheetProtection algorithmName="SHA-512" hashValue="kmXZ/IfzJeBVmnUaE+D8yR6PpGp4q5x7DRwN5P8Lorxvra4gmfQ/TX3YPGv5Mg2fohaY0Ll2S2E+ShZcmbvfDw==" saltValue="etdbNuv/5qfosA4BG1JnWQ==" spinCount="100000" sheet="1" objects="1" scenarios="1"/>
  <sortState ref="A3:B33">
    <sortCondition ref="A3"/>
  </sortState>
  <pageMargins left="0.7" right="0.7" top="0.78740157499999996" bottom="0.78740157499999996" header="0.3" footer="0.3"/>
  <pageSetup paperSize="9"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749594B-2469-475E-B5EF-664919A239AA}">
            <xm:f>Eingabemaske!$B$26=$F$3</xm:f>
            <x14:dxf>
              <border>
                <left/>
                <right/>
                <top/>
                <bottom/>
                <vertical/>
                <horizontal/>
              </border>
            </x14:dxf>
          </x14:cfRule>
          <xm:sqref>D26:D29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/>
  <dimension ref="A1:R25"/>
  <sheetViews>
    <sheetView workbookViewId="0">
      <selection activeCell="E23" sqref="E23"/>
    </sheetView>
  </sheetViews>
  <sheetFormatPr baseColWidth="10" defaultRowHeight="15" x14ac:dyDescent="0.25"/>
  <cols>
    <col min="1" max="1" width="19.140625" bestFit="1" customWidth="1"/>
    <col min="2" max="2" width="12.85546875" bestFit="1" customWidth="1"/>
    <col min="4" max="4" width="13.5703125" bestFit="1" customWidth="1"/>
    <col min="5" max="5" width="13.28515625" bestFit="1" customWidth="1"/>
    <col min="12" max="12" width="4.42578125" customWidth="1"/>
    <col min="13" max="13" width="21.85546875" bestFit="1" customWidth="1"/>
    <col min="18" max="18" width="19.140625" bestFit="1" customWidth="1"/>
  </cols>
  <sheetData>
    <row r="1" spans="1:18" ht="18" x14ac:dyDescent="0.35">
      <c r="A1" s="40" t="s">
        <v>78</v>
      </c>
      <c r="B1" s="41" t="str">
        <f>Eingabemaske!$C$18</f>
        <v>C</v>
      </c>
      <c r="C1" s="41" t="str">
        <f>Eingabemaske!$D$18</f>
        <v>H</v>
      </c>
      <c r="D1" s="41" t="str">
        <f>Eingabemaske!$E$18</f>
        <v>N</v>
      </c>
      <c r="E1" s="41" t="str">
        <f>Eingabemaske!$F$18</f>
        <v>S</v>
      </c>
      <c r="F1" s="41" t="str">
        <f>Eingabemaske!$G$18</f>
        <v>o</v>
      </c>
      <c r="G1" s="41">
        <f>Eingabemaske!$H$18</f>
        <v>0</v>
      </c>
      <c r="H1" s="41">
        <f>Eingabemaske!$I$18</f>
        <v>0</v>
      </c>
      <c r="I1" s="41">
        <f>Eingabemaske!$J$18</f>
        <v>0</v>
      </c>
      <c r="J1" s="41">
        <f>Eingabemaske!$K$18</f>
        <v>0</v>
      </c>
      <c r="K1" s="41">
        <f>Eingabemaske!$L$18</f>
        <v>0</v>
      </c>
      <c r="L1" s="46"/>
      <c r="M1" s="41" t="s">
        <v>363</v>
      </c>
      <c r="N1" s="41"/>
      <c r="O1" s="41" t="s">
        <v>78</v>
      </c>
      <c r="P1" s="41" t="s">
        <v>357</v>
      </c>
      <c r="Q1" s="41" t="s">
        <v>364</v>
      </c>
      <c r="R1" s="36" t="s">
        <v>365</v>
      </c>
    </row>
    <row r="2" spans="1:18" x14ac:dyDescent="0.25">
      <c r="A2" s="42" t="s">
        <v>357</v>
      </c>
      <c r="B2" s="1">
        <f>Eingabemaske!$C$19</f>
        <v>2</v>
      </c>
      <c r="C2" s="1">
        <f>Eingabemaske!$D$19</f>
        <v>6</v>
      </c>
      <c r="D2" s="1">
        <f>Eingabemaske!$E$19</f>
        <v>0</v>
      </c>
      <c r="E2" s="1">
        <f>Eingabemaske!$F$19</f>
        <v>0</v>
      </c>
      <c r="F2" s="1">
        <f>Eingabemaske!$G$19</f>
        <v>1</v>
      </c>
      <c r="G2" s="1">
        <f>Eingabemaske!$H$19</f>
        <v>0</v>
      </c>
      <c r="H2" s="1">
        <f>Eingabemaske!$I$19</f>
        <v>0</v>
      </c>
      <c r="I2" s="1">
        <f>Eingabemaske!$J$19</f>
        <v>0</v>
      </c>
      <c r="J2" s="1">
        <f>Eingabemaske!$K$19</f>
        <v>0</v>
      </c>
      <c r="K2" s="1">
        <f>Eingabemaske!$L$19</f>
        <v>0</v>
      </c>
      <c r="L2" s="47"/>
      <c r="M2" s="1"/>
      <c r="N2" s="1"/>
      <c r="O2" s="1" t="str">
        <f>Eingabemaske!$C$18</f>
        <v>C</v>
      </c>
      <c r="P2" s="1">
        <f>Eingabemaske!$C$19</f>
        <v>2</v>
      </c>
      <c r="Q2" s="1">
        <f>IF(Eingabemaske!$C$18&lt;&gt;"",VLOOKUP(Eingabemaske!$C$18,Datenbank!$K$2:$L$119,2,FALSE),"")</f>
        <v>12.0107</v>
      </c>
      <c r="R2" s="43">
        <f>IF($Q$2&lt;&gt;"",$Q$2*Eingabemaske!$C$19,"")</f>
        <v>24.0214</v>
      </c>
    </row>
    <row r="3" spans="1:18" x14ac:dyDescent="0.25">
      <c r="A3" s="42" t="s">
        <v>361</v>
      </c>
      <c r="B3" s="1">
        <f>IF(Eingabemaske!$C$18&lt;&gt;"",VLOOKUP(Eingabemaske!$C$18,Datenbank!$K$2:$L$119,2,FALSE),"")</f>
        <v>12.0107</v>
      </c>
      <c r="C3" s="1">
        <f>IF(Eingabemaske!$D$18&lt;&gt;"",VLOOKUP(Eingabemaske!$D$18,Datenbank!$K$2:$L$119,2,FALSE),"")</f>
        <v>1.0079400000000001</v>
      </c>
      <c r="D3" s="1">
        <f>IF(Eingabemaske!$E$18&lt;&gt;"",VLOOKUP(Eingabemaske!$E$18,Datenbank!$K$2:$L$119,2,FALSE),"")</f>
        <v>14.0067</v>
      </c>
      <c r="E3" s="1">
        <f>IF(Eingabemaske!$F$18&lt;&gt;"",VLOOKUP(Eingabemaske!$F$18,Datenbank!$K$2:$L$119,2,FALSE),"")</f>
        <v>32.064999999999998</v>
      </c>
      <c r="F3" s="1">
        <f>IF(Eingabemaske!$G$18&lt;&gt;"",VLOOKUP(Eingabemaske!$G$18,Datenbank!$K$2:$L$119,2,FALSE),"")</f>
        <v>15.9994</v>
      </c>
      <c r="G3" s="1" t="str">
        <f>IF(Eingabemaske!$H$18&lt;&gt;"",VLOOKUP(Eingabemaske!$H$18,Datenbank!$K$2:$L$119,2,FALSE),"")</f>
        <v/>
      </c>
      <c r="H3" s="1" t="str">
        <f>IF(Eingabemaske!$I$18&lt;&gt;"",VLOOKUP(Eingabemaske!$I$18,Datenbank!$K$2:$L$119,2,FALSE),"")</f>
        <v/>
      </c>
      <c r="I3" s="1" t="str">
        <f>IF(Eingabemaske!$J$18&lt;&gt;"",VLOOKUP(Eingabemaske!$J$18,Datenbank!$K$2:$L$119,2,FALSE),"")</f>
        <v/>
      </c>
      <c r="J3" s="1" t="str">
        <f>IF(Eingabemaske!$K$18&lt;&gt;"",VLOOKUP(Eingabemaske!$K$18,Datenbank!$K$2:$L$119,2,FALSE),"")</f>
        <v/>
      </c>
      <c r="K3" s="1" t="str">
        <f>IF(Eingabemaske!$L$18&lt;&gt;"",VLOOKUP(Eingabemaske!$L$18,Datenbank!$K$2:$L$119,2,FALSE),"")</f>
        <v/>
      </c>
      <c r="L3" s="47"/>
      <c r="M3" s="1"/>
      <c r="N3" s="1"/>
      <c r="O3" s="1" t="str">
        <f>Eingabemaske!$D$18</f>
        <v>H</v>
      </c>
      <c r="P3" s="1">
        <f>Eingabemaske!$D$19</f>
        <v>6</v>
      </c>
      <c r="Q3" s="1">
        <f>IF(Eingabemaske!$D$18&lt;&gt;"",VLOOKUP(Eingabemaske!$D$18,Datenbank!$K$2:$L$119,2,FALSE),"")</f>
        <v>1.0079400000000001</v>
      </c>
      <c r="R3" s="43">
        <f>IF($Q$3&lt;&gt;"",$Q$3*Eingabemaske!$D$19,"")</f>
        <v>6.0476400000000003</v>
      </c>
    </row>
    <row r="4" spans="1:18" x14ac:dyDescent="0.25">
      <c r="A4" s="42" t="s">
        <v>362</v>
      </c>
      <c r="B4" s="1">
        <f>IF($B$3&lt;&gt;"",$B$3*Eingabemaske!$C$19,"")</f>
        <v>24.0214</v>
      </c>
      <c r="C4" s="1">
        <f>IF($C$3&lt;&gt;"",$C$3*Eingabemaske!$D$19,"")</f>
        <v>6.0476400000000003</v>
      </c>
      <c r="D4" s="1">
        <f>IF($D$3&lt;&gt;"",$D$3*Eingabemaske!$E$19,"")</f>
        <v>0</v>
      </c>
      <c r="E4" s="1">
        <f>IF($E$3&lt;&gt;"",$E$3*Eingabemaske!$F$19,"")</f>
        <v>0</v>
      </c>
      <c r="F4" s="1">
        <f>IF($F$3&lt;&gt;"",$F$3*Eingabemaske!$G$19,"")</f>
        <v>15.9994</v>
      </c>
      <c r="G4" s="1" t="str">
        <f>IF($G$3&lt;&gt;"",$G$3*Eingabemaske!$H$19,"")</f>
        <v/>
      </c>
      <c r="H4" s="1" t="str">
        <f>IF($H$3&lt;&gt;"",$H$3*Eingabemaske!$I$19,"")</f>
        <v/>
      </c>
      <c r="I4" s="1" t="str">
        <f>IF($I$3&lt;&gt;"",$I$3*Eingabemaske!$J$19,"")</f>
        <v/>
      </c>
      <c r="J4" s="1" t="str">
        <f>IF($J$3&lt;&gt;"",$J$3*Eingabemaske!$K$19,"")</f>
        <v/>
      </c>
      <c r="K4" s="1" t="str">
        <f>IF($K$3&lt;&gt;"",$K$3*Eingabemaske!$L$19,"")</f>
        <v/>
      </c>
      <c r="L4" s="47"/>
      <c r="M4" s="1">
        <f>SUM($B$4:$K$4)</f>
        <v>46.068440000000002</v>
      </c>
      <c r="N4" s="1"/>
      <c r="O4" s="1" t="str">
        <f>Eingabemaske!$E$18</f>
        <v>N</v>
      </c>
      <c r="P4" s="1">
        <f>Eingabemaske!$E$19</f>
        <v>0</v>
      </c>
      <c r="Q4" s="1">
        <f>IF(Eingabemaske!$E$18&lt;&gt;"",VLOOKUP(Eingabemaske!$E$18,Datenbank!$K$2:$L$119,2,FALSE),"")</f>
        <v>14.0067</v>
      </c>
      <c r="R4" s="43">
        <f>IF($Q$4&lt;&gt;"",$Q$4*Eingabemaske!$E$19,"")</f>
        <v>0</v>
      </c>
    </row>
    <row r="5" spans="1:18" x14ac:dyDescent="0.25">
      <c r="A5" s="42"/>
      <c r="B5" s="1"/>
      <c r="C5" s="1"/>
      <c r="D5" s="1"/>
      <c r="E5" s="1"/>
      <c r="F5" s="1"/>
      <c r="G5" s="1"/>
      <c r="H5" s="1"/>
      <c r="I5" s="1"/>
      <c r="J5" s="1"/>
      <c r="K5" s="1"/>
      <c r="L5" s="47"/>
      <c r="M5" s="1"/>
      <c r="N5" s="1"/>
      <c r="O5" s="1" t="str">
        <f>Eingabemaske!$F$18</f>
        <v>S</v>
      </c>
      <c r="P5" s="1">
        <f>Eingabemaske!$F$19</f>
        <v>0</v>
      </c>
      <c r="Q5" s="1">
        <f>IF(Eingabemaske!$F$18&lt;&gt;"",VLOOKUP(Eingabemaske!$F$18,Datenbank!$K$2:$L$119,2,FALSE),"")</f>
        <v>32.064999999999998</v>
      </c>
      <c r="R5" s="43">
        <f>IF($Q$5&lt;&gt;"",$Q$5*Eingabemaske!$F$19,"")</f>
        <v>0</v>
      </c>
    </row>
    <row r="6" spans="1:18" x14ac:dyDescent="0.25">
      <c r="A6" s="42"/>
      <c r="B6" s="1"/>
      <c r="C6" s="1"/>
      <c r="D6" s="1"/>
      <c r="E6" s="1"/>
      <c r="F6" s="1"/>
      <c r="G6" s="1"/>
      <c r="H6" s="1"/>
      <c r="I6" s="1"/>
      <c r="J6" s="1"/>
      <c r="K6" s="1"/>
      <c r="L6" s="47"/>
      <c r="M6" s="1"/>
      <c r="N6" s="1"/>
      <c r="O6" s="1" t="str">
        <f>Eingabemaske!$G$18</f>
        <v>o</v>
      </c>
      <c r="P6" s="1">
        <f>Eingabemaske!$G$19</f>
        <v>1</v>
      </c>
      <c r="Q6" s="1">
        <f>IF(Eingabemaske!$G$18&lt;&gt;"",VLOOKUP(Eingabemaske!$G$18,Datenbank!$K$2:$L$119,2,FALSE),"")</f>
        <v>15.9994</v>
      </c>
      <c r="R6" s="43">
        <f>IF($Q$6&lt;&gt;"",$Q$6*Eingabemaske!$G$19,"")</f>
        <v>15.9994</v>
      </c>
    </row>
    <row r="7" spans="1:18" x14ac:dyDescent="0.25">
      <c r="A7" s="42"/>
      <c r="B7" s="1"/>
      <c r="C7" s="1"/>
      <c r="D7" s="1"/>
      <c r="E7" s="1"/>
      <c r="F7" s="1"/>
      <c r="G7" s="1"/>
      <c r="H7" s="1"/>
      <c r="I7" s="1"/>
      <c r="J7" s="1"/>
      <c r="K7" s="1"/>
      <c r="L7" s="47"/>
      <c r="M7" s="1"/>
      <c r="N7" s="1"/>
      <c r="O7" s="1">
        <f>Eingabemaske!$H$18</f>
        <v>0</v>
      </c>
      <c r="P7" s="1">
        <f>Eingabemaske!$H$19</f>
        <v>0</v>
      </c>
      <c r="Q7" s="1" t="str">
        <f>IF(Eingabemaske!$H$18&lt;&gt;"",VLOOKUP(Eingabemaske!$H$18,Datenbank!$K$2:$L$119,2,FALSE),"")</f>
        <v/>
      </c>
      <c r="R7" s="43" t="str">
        <f>IF($Q$7&lt;&gt;"",$Q$7*Eingabemaske!$H$19,"")</f>
        <v/>
      </c>
    </row>
    <row r="8" spans="1:18" x14ac:dyDescent="0.25">
      <c r="A8" s="42"/>
      <c r="B8" s="1"/>
      <c r="C8" s="1"/>
      <c r="D8" s="1"/>
      <c r="E8" s="1"/>
      <c r="F8" s="1"/>
      <c r="G8" s="1"/>
      <c r="H8" s="1"/>
      <c r="I8" s="1"/>
      <c r="J8" s="1"/>
      <c r="K8" s="1"/>
      <c r="L8" s="47"/>
      <c r="M8" s="1"/>
      <c r="N8" s="1"/>
      <c r="O8" s="1">
        <f>Eingabemaske!$I$18</f>
        <v>0</v>
      </c>
      <c r="P8" s="1">
        <f>Eingabemaske!$I$19</f>
        <v>0</v>
      </c>
      <c r="Q8" s="1" t="str">
        <f>IF(Eingabemaske!$I$18&lt;&gt;"",VLOOKUP(Eingabemaske!$I$18,Datenbank!$K$2:$L$119,2,FALSE),"")</f>
        <v/>
      </c>
      <c r="R8" s="43" t="str">
        <f>IF($Q$8&lt;&gt;"",$Q$8*Eingabemaske!$I$19,"")</f>
        <v/>
      </c>
    </row>
    <row r="9" spans="1:18" x14ac:dyDescent="0.25">
      <c r="A9" s="42"/>
      <c r="B9" s="1"/>
      <c r="C9" s="1"/>
      <c r="D9" s="1"/>
      <c r="E9" s="1"/>
      <c r="F9" s="1"/>
      <c r="G9" s="1"/>
      <c r="H9" s="1"/>
      <c r="I9" s="1"/>
      <c r="J9" s="1"/>
      <c r="K9" s="1"/>
      <c r="L9" s="47"/>
      <c r="M9" s="1"/>
      <c r="N9" s="1"/>
      <c r="O9" s="1">
        <f>Eingabemaske!$J$18</f>
        <v>0</v>
      </c>
      <c r="P9" s="1">
        <f>Eingabemaske!$J$19</f>
        <v>0</v>
      </c>
      <c r="Q9" s="1" t="str">
        <f>IF(Eingabemaske!$J$18&lt;&gt;"",VLOOKUP(Eingabemaske!$J$18,Datenbank!$K$2:$L$119,2,FALSE),"")</f>
        <v/>
      </c>
      <c r="R9" s="43" t="str">
        <f>IF($Q$9&lt;&gt;"",$Q$9*Eingabemaske!$J$19,"")</f>
        <v/>
      </c>
    </row>
    <row r="10" spans="1:18" x14ac:dyDescent="0.25">
      <c r="A10" s="42"/>
      <c r="B10" s="1"/>
      <c r="C10" s="1"/>
      <c r="D10" s="1"/>
      <c r="E10" s="1"/>
      <c r="F10" s="1"/>
      <c r="G10" s="1"/>
      <c r="H10" s="1"/>
      <c r="I10" s="1"/>
      <c r="J10" s="1"/>
      <c r="K10" s="1"/>
      <c r="L10" s="47"/>
      <c r="M10" s="1"/>
      <c r="N10" s="1"/>
      <c r="O10" s="1">
        <f>Eingabemaske!$K$18</f>
        <v>0</v>
      </c>
      <c r="P10" s="1">
        <f>Eingabemaske!$K$19</f>
        <v>0</v>
      </c>
      <c r="Q10" s="1" t="str">
        <f>IF(Eingabemaske!$K$18&lt;&gt;"",VLOOKUP(Eingabemaske!$K$18,Datenbank!$K$2:$L$119,2,FALSE),"")</f>
        <v/>
      </c>
      <c r="R10" s="43" t="str">
        <f>IF($Q$10&lt;&gt;"",$Q$10*Eingabemaske!$K$19,"")</f>
        <v/>
      </c>
    </row>
    <row r="11" spans="1:18" x14ac:dyDescent="0.25">
      <c r="A11" s="42"/>
      <c r="B11" s="1"/>
      <c r="C11" s="1"/>
      <c r="D11" s="1"/>
      <c r="E11" s="1"/>
      <c r="F11" s="1"/>
      <c r="G11" s="1"/>
      <c r="H11" s="1"/>
      <c r="I11" s="1"/>
      <c r="J11" s="1"/>
      <c r="K11" s="1"/>
      <c r="L11" s="47"/>
      <c r="M11" s="1"/>
      <c r="N11" s="1"/>
      <c r="O11" s="1">
        <f>Eingabemaske!$L$18</f>
        <v>0</v>
      </c>
      <c r="P11" s="1">
        <f>Eingabemaske!$L$19</f>
        <v>0</v>
      </c>
      <c r="Q11" s="1" t="str">
        <f>IF(Eingabemaske!$L$18&lt;&gt;"",VLOOKUP(Eingabemaske!$L$18,Datenbank!$K$2:$L$119,2,FALSE),"")</f>
        <v/>
      </c>
      <c r="R11" s="43" t="str">
        <f>IF($Q$11&lt;&gt;"",$Q$11*Eingabemaske!$L$19,"")</f>
        <v/>
      </c>
    </row>
    <row r="12" spans="1:18" x14ac:dyDescent="0.25">
      <c r="A12" s="42"/>
      <c r="B12" s="1"/>
      <c r="C12" s="1"/>
      <c r="D12" s="1"/>
      <c r="E12" s="1"/>
      <c r="F12" s="1"/>
      <c r="G12" s="1"/>
      <c r="H12" s="1"/>
      <c r="I12" s="1"/>
      <c r="J12" s="1"/>
      <c r="K12" s="1"/>
      <c r="L12" s="47"/>
      <c r="M12" s="1"/>
      <c r="N12" s="1"/>
      <c r="O12" s="1"/>
      <c r="P12" s="1"/>
      <c r="Q12" s="1"/>
      <c r="R12" s="43"/>
    </row>
    <row r="13" spans="1:18" ht="15.75" thickBot="1" x14ac:dyDescent="0.3">
      <c r="A13" s="44"/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8"/>
      <c r="M13" s="45"/>
      <c r="N13" s="45"/>
      <c r="O13" s="45" t="s">
        <v>363</v>
      </c>
      <c r="P13" s="45"/>
      <c r="Q13" s="45"/>
      <c r="R13" s="37">
        <f>SUM($R$2:$R$11)</f>
        <v>46.068440000000002</v>
      </c>
    </row>
    <row r="15" spans="1:18" x14ac:dyDescent="0.25">
      <c r="A15" t="s">
        <v>78</v>
      </c>
      <c r="B15" t="s">
        <v>523</v>
      </c>
      <c r="C15" t="s">
        <v>526</v>
      </c>
      <c r="D15" t="s">
        <v>527</v>
      </c>
    </row>
    <row r="16" spans="1:18" x14ac:dyDescent="0.25">
      <c r="A16" t="s">
        <v>6</v>
      </c>
      <c r="B16" t="e">
        <f>Formular!D17/100</f>
        <v>#VALUE!</v>
      </c>
      <c r="C16" t="str">
        <f>IFERROR(Datenbank!J2/Rechenblatt!B16,"")</f>
        <v/>
      </c>
      <c r="D16" t="str">
        <f>IFERROR(Datenbank!J3/Rechenblatt!B16,"")</f>
        <v/>
      </c>
    </row>
    <row r="17" spans="1:4" x14ac:dyDescent="0.25">
      <c r="A17" t="s">
        <v>4</v>
      </c>
      <c r="B17" t="e">
        <f>Formular!B17/100</f>
        <v>#VALUE!</v>
      </c>
      <c r="C17" t="str">
        <f>IFERROR(Datenbank!J4/Rechenblatt!B17,"")</f>
        <v/>
      </c>
      <c r="D17" t="str">
        <f>IFERROR(Datenbank!J5/Rechenblatt!B17,"")</f>
        <v/>
      </c>
    </row>
    <row r="18" spans="1:4" x14ac:dyDescent="0.25">
      <c r="A18" t="s">
        <v>5</v>
      </c>
      <c r="B18" t="e">
        <f>Formular!C17/100</f>
        <v>#VALUE!</v>
      </c>
      <c r="C18" t="str">
        <f>IFERROR(Datenbank!J6/Rechenblatt!B18,"")</f>
        <v/>
      </c>
      <c r="D18" t="str">
        <f>IFERROR(Datenbank!J7/Rechenblatt!B18,"")</f>
        <v/>
      </c>
    </row>
    <row r="19" spans="1:4" x14ac:dyDescent="0.25">
      <c r="A19" t="s">
        <v>7</v>
      </c>
      <c r="B19" t="e">
        <f>Formular!E17/100</f>
        <v>#VALUE!</v>
      </c>
      <c r="C19" t="str">
        <f>IFERROR(Datenbank!J8/Rechenblatt!B19,"")</f>
        <v/>
      </c>
      <c r="D19" t="str">
        <f>IFERROR(Datenbank!J9/Rechenblatt!B19,"")</f>
        <v/>
      </c>
    </row>
    <row r="21" spans="1:4" x14ac:dyDescent="0.25">
      <c r="A21" t="s">
        <v>524</v>
      </c>
      <c r="C21" t="str">
        <f>IF(C24&lt;&gt;"",IF(AND(C24&lt;1.2,D25&gt;1.2),1.2,C24),"")</f>
        <v/>
      </c>
    </row>
    <row r="22" spans="1:4" x14ac:dyDescent="0.25">
      <c r="A22" t="s">
        <v>525</v>
      </c>
      <c r="D22" t="str">
        <f>IF(D25&lt;&gt;"",IF(AND(3.5&lt;D25,3.5&gt;C24),3.5,D25),"")</f>
        <v/>
      </c>
    </row>
    <row r="24" spans="1:4" x14ac:dyDescent="0.25">
      <c r="A24" t="s">
        <v>572</v>
      </c>
      <c r="C24" t="str">
        <f>IF(MAX(C16:C19)=0,"",MAX(C16:C19))</f>
        <v/>
      </c>
    </row>
    <row r="25" spans="1:4" x14ac:dyDescent="0.25">
      <c r="A25" t="s">
        <v>573</v>
      </c>
      <c r="D25" t="str">
        <f>IF(MIN(D16:D19)=0,"",MIN(D16:D19))</f>
        <v/>
      </c>
    </row>
  </sheetData>
  <sheetProtection algorithmName="SHA-512" hashValue="tWmjskGFBGolKl/ZweLt3cIwljh2Cx5zXlJct5U9WrBf4HIX2wDTS607oO5TNjRo7R002qE5PZ7Pv4tR3549/Q==" saltValue="C4U3qQzYLSFBla715W0pog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/>
  <dimension ref="A1:I120"/>
  <sheetViews>
    <sheetView workbookViewId="0">
      <selection activeCell="E106" sqref="E106"/>
    </sheetView>
  </sheetViews>
  <sheetFormatPr baseColWidth="10" defaultRowHeight="15" x14ac:dyDescent="0.25"/>
  <cols>
    <col min="1" max="1" width="15.28515625" bestFit="1" customWidth="1"/>
    <col min="2" max="2" width="14.28515625" bestFit="1" customWidth="1"/>
    <col min="3" max="3" width="4.7109375" bestFit="1" customWidth="1"/>
    <col min="4" max="4" width="4" bestFit="1" customWidth="1"/>
    <col min="5" max="5" width="11" bestFit="1" customWidth="1"/>
    <col min="6" max="6" width="15.85546875" bestFit="1" customWidth="1"/>
    <col min="7" max="7" width="6.140625" bestFit="1" customWidth="1"/>
    <col min="8" max="8" width="7" bestFit="1" customWidth="1"/>
    <col min="9" max="9" width="6.7109375" bestFit="1" customWidth="1"/>
  </cols>
  <sheetData>
    <row r="1" spans="1:9" ht="15.75" thickBot="1" x14ac:dyDescent="0.3">
      <c r="A1" s="286" t="s">
        <v>66</v>
      </c>
      <c r="B1" s="287"/>
      <c r="C1" s="287"/>
      <c r="D1" s="287"/>
      <c r="E1" s="287"/>
      <c r="F1" s="287"/>
      <c r="G1" s="287"/>
      <c r="H1" s="287"/>
      <c r="I1" s="288"/>
    </row>
    <row r="2" spans="1:9" ht="15.75" thickBot="1" x14ac:dyDescent="0.3">
      <c r="A2" s="12" t="s">
        <v>78</v>
      </c>
      <c r="B2" s="13" t="s">
        <v>79</v>
      </c>
      <c r="C2" s="13" t="s">
        <v>7</v>
      </c>
      <c r="D2" s="13" t="s">
        <v>80</v>
      </c>
      <c r="E2" s="13" t="s">
        <v>81</v>
      </c>
      <c r="F2" s="13" t="s">
        <v>82</v>
      </c>
      <c r="G2" s="13" t="s">
        <v>83</v>
      </c>
      <c r="H2" s="13" t="s">
        <v>84</v>
      </c>
      <c r="I2" s="13" t="s">
        <v>85</v>
      </c>
    </row>
    <row r="3" spans="1:9" ht="15.75" thickBot="1" x14ac:dyDescent="0.3">
      <c r="A3" s="14" t="s">
        <v>86</v>
      </c>
      <c r="B3" s="15" t="s">
        <v>87</v>
      </c>
      <c r="C3" s="13" t="s">
        <v>5</v>
      </c>
      <c r="D3" s="15">
        <v>1</v>
      </c>
      <c r="E3" s="15">
        <v>1.0079400000000001</v>
      </c>
      <c r="F3" s="15">
        <v>1.01</v>
      </c>
      <c r="G3" s="15">
        <v>8.4000000000000005E-2</v>
      </c>
      <c r="H3" s="15">
        <v>-259</v>
      </c>
      <c r="I3" s="15">
        <v>-252.9</v>
      </c>
    </row>
    <row r="4" spans="1:9" ht="15.75" thickBot="1" x14ac:dyDescent="0.3">
      <c r="A4" s="14" t="s">
        <v>88</v>
      </c>
      <c r="B4" s="15" t="s">
        <v>88</v>
      </c>
      <c r="C4" s="13" t="s">
        <v>89</v>
      </c>
      <c r="D4" s="15">
        <v>2</v>
      </c>
      <c r="E4" s="15">
        <v>4.0026000000000002</v>
      </c>
      <c r="F4" s="15">
        <v>2</v>
      </c>
      <c r="G4" s="15">
        <v>0.17</v>
      </c>
      <c r="H4" s="15">
        <v>-272</v>
      </c>
      <c r="I4" s="15">
        <v>-268.89999999999998</v>
      </c>
    </row>
    <row r="5" spans="1:9" ht="15.75" thickBot="1" x14ac:dyDescent="0.3">
      <c r="A5" s="14" t="s">
        <v>90</v>
      </c>
      <c r="B5" s="15" t="s">
        <v>90</v>
      </c>
      <c r="C5" s="13" t="s">
        <v>91</v>
      </c>
      <c r="D5" s="15">
        <v>3</v>
      </c>
      <c r="E5" s="15">
        <v>6.9409999999999998</v>
      </c>
      <c r="F5" s="15">
        <v>2.31</v>
      </c>
      <c r="G5" s="15">
        <v>0.53</v>
      </c>
      <c r="H5" s="15">
        <v>180.5</v>
      </c>
      <c r="I5" s="15">
        <v>1342</v>
      </c>
    </row>
    <row r="6" spans="1:9" ht="15.75" thickBot="1" x14ac:dyDescent="0.3">
      <c r="A6" s="14" t="s">
        <v>92</v>
      </c>
      <c r="B6" s="15" t="s">
        <v>92</v>
      </c>
      <c r="C6" s="13" t="s">
        <v>93</v>
      </c>
      <c r="D6" s="15">
        <v>4</v>
      </c>
      <c r="E6" s="15">
        <v>9.0121819999999992</v>
      </c>
      <c r="F6" s="15">
        <v>2.25</v>
      </c>
      <c r="G6" s="15">
        <v>1.85</v>
      </c>
      <c r="H6" s="15">
        <v>1278</v>
      </c>
      <c r="I6" s="15">
        <v>2970</v>
      </c>
    </row>
    <row r="7" spans="1:9" ht="15.75" thickBot="1" x14ac:dyDescent="0.3">
      <c r="A7" s="14" t="s">
        <v>94</v>
      </c>
      <c r="B7" s="15" t="s">
        <v>95</v>
      </c>
      <c r="C7" s="13" t="s">
        <v>96</v>
      </c>
      <c r="D7" s="15">
        <v>5</v>
      </c>
      <c r="E7" s="15">
        <v>10.811</v>
      </c>
      <c r="F7" s="15">
        <v>2.16</v>
      </c>
      <c r="G7" s="15">
        <v>2.34</v>
      </c>
      <c r="H7" s="15">
        <v>2300</v>
      </c>
      <c r="I7" s="15">
        <v>2550</v>
      </c>
    </row>
    <row r="8" spans="1:9" ht="15.75" thickBot="1" x14ac:dyDescent="0.3">
      <c r="A8" s="14" t="s">
        <v>97</v>
      </c>
      <c r="B8" s="15" t="s">
        <v>98</v>
      </c>
      <c r="C8" s="13" t="s">
        <v>4</v>
      </c>
      <c r="D8" s="15">
        <v>6</v>
      </c>
      <c r="E8" s="15">
        <v>12.0107</v>
      </c>
      <c r="F8" s="15">
        <v>2</v>
      </c>
      <c r="G8" s="15">
        <v>2.25</v>
      </c>
      <c r="H8" s="15">
        <v>3650</v>
      </c>
      <c r="I8" s="15">
        <v>4827</v>
      </c>
    </row>
    <row r="9" spans="1:9" ht="15.75" thickBot="1" x14ac:dyDescent="0.3">
      <c r="A9" s="14" t="s">
        <v>99</v>
      </c>
      <c r="B9" s="15" t="s">
        <v>100</v>
      </c>
      <c r="C9" s="13" t="s">
        <v>6</v>
      </c>
      <c r="D9" s="15">
        <v>7</v>
      </c>
      <c r="E9" s="15">
        <v>14.0067</v>
      </c>
      <c r="F9" s="15">
        <v>2</v>
      </c>
      <c r="G9" s="15">
        <v>1.17</v>
      </c>
      <c r="H9" s="15">
        <v>-210</v>
      </c>
      <c r="I9" s="15">
        <v>-195.8</v>
      </c>
    </row>
    <row r="10" spans="1:9" ht="15.75" thickBot="1" x14ac:dyDescent="0.3">
      <c r="A10" s="14" t="s">
        <v>101</v>
      </c>
      <c r="B10" s="15" t="s">
        <v>102</v>
      </c>
      <c r="C10" s="13" t="s">
        <v>8</v>
      </c>
      <c r="D10" s="15">
        <v>8</v>
      </c>
      <c r="E10" s="15">
        <v>15.9994</v>
      </c>
      <c r="F10" s="15">
        <v>2</v>
      </c>
      <c r="G10" s="15">
        <v>1.33</v>
      </c>
      <c r="H10" s="15">
        <v>-219</v>
      </c>
      <c r="I10" s="15">
        <v>-183</v>
      </c>
    </row>
    <row r="11" spans="1:9" ht="15.75" thickBot="1" x14ac:dyDescent="0.3">
      <c r="A11" s="14" t="s">
        <v>103</v>
      </c>
      <c r="B11" s="15" t="s">
        <v>104</v>
      </c>
      <c r="C11" s="13" t="s">
        <v>9</v>
      </c>
      <c r="D11" s="15">
        <v>9</v>
      </c>
      <c r="E11" s="15">
        <v>18.998403199999998</v>
      </c>
      <c r="F11" s="15">
        <v>2.11</v>
      </c>
      <c r="G11" s="15">
        <v>1.58</v>
      </c>
      <c r="H11" s="15">
        <v>-219</v>
      </c>
      <c r="I11" s="15">
        <v>-188.1</v>
      </c>
    </row>
    <row r="12" spans="1:9" ht="15.75" thickBot="1" x14ac:dyDescent="0.3">
      <c r="A12" s="14" t="s">
        <v>105</v>
      </c>
      <c r="B12" s="15" t="s">
        <v>105</v>
      </c>
      <c r="C12" s="13" t="s">
        <v>106</v>
      </c>
      <c r="D12" s="15">
        <v>10</v>
      </c>
      <c r="E12" s="15">
        <v>20.1797</v>
      </c>
      <c r="F12" s="15">
        <v>2.02</v>
      </c>
      <c r="G12" s="15">
        <v>0.84</v>
      </c>
      <c r="H12" s="15">
        <v>-249</v>
      </c>
      <c r="I12" s="15">
        <v>-246</v>
      </c>
    </row>
    <row r="13" spans="1:9" ht="15.75" thickBot="1" x14ac:dyDescent="0.3">
      <c r="A13" s="14" t="s">
        <v>107</v>
      </c>
      <c r="B13" s="15" t="s">
        <v>108</v>
      </c>
      <c r="C13" s="13" t="s">
        <v>109</v>
      </c>
      <c r="D13" s="15">
        <v>11</v>
      </c>
      <c r="E13" s="15">
        <v>22.98977</v>
      </c>
      <c r="F13" s="15">
        <v>2.09</v>
      </c>
      <c r="G13" s="15">
        <v>0.97</v>
      </c>
      <c r="H13" s="15">
        <v>97.8</v>
      </c>
      <c r="I13" s="15">
        <v>883</v>
      </c>
    </row>
    <row r="14" spans="1:9" ht="15.75" thickBot="1" x14ac:dyDescent="0.3">
      <c r="A14" s="14" t="s">
        <v>110</v>
      </c>
      <c r="B14" s="15" t="s">
        <v>110</v>
      </c>
      <c r="C14" s="13" t="s">
        <v>111</v>
      </c>
      <c r="D14" s="15">
        <v>12</v>
      </c>
      <c r="E14" s="15">
        <v>24.305</v>
      </c>
      <c r="F14" s="15">
        <v>2.0299999999999998</v>
      </c>
      <c r="G14" s="15">
        <v>1.74</v>
      </c>
      <c r="H14" s="15">
        <v>648.79999999999995</v>
      </c>
      <c r="I14" s="15">
        <v>1107</v>
      </c>
    </row>
    <row r="15" spans="1:9" ht="15.75" thickBot="1" x14ac:dyDescent="0.3">
      <c r="A15" s="14" t="s">
        <v>112</v>
      </c>
      <c r="B15" s="15" t="s">
        <v>112</v>
      </c>
      <c r="C15" s="13" t="s">
        <v>113</v>
      </c>
      <c r="D15" s="15">
        <v>13</v>
      </c>
      <c r="E15" s="15">
        <v>26.981538</v>
      </c>
      <c r="F15" s="15">
        <v>2.08</v>
      </c>
      <c r="G15" s="15">
        <v>2.7</v>
      </c>
      <c r="H15" s="15">
        <v>660.4</v>
      </c>
      <c r="I15" s="15">
        <v>2467</v>
      </c>
    </row>
    <row r="16" spans="1:9" ht="15.75" thickBot="1" x14ac:dyDescent="0.3">
      <c r="A16" s="14" t="s">
        <v>114</v>
      </c>
      <c r="B16" s="15" t="s">
        <v>115</v>
      </c>
      <c r="C16" s="13" t="s">
        <v>116</v>
      </c>
      <c r="D16" s="15">
        <v>14</v>
      </c>
      <c r="E16" s="15">
        <v>28.0855</v>
      </c>
      <c r="F16" s="15">
        <v>2.0099999999999998</v>
      </c>
      <c r="G16" s="15">
        <v>2.33</v>
      </c>
      <c r="H16" s="15">
        <v>1410</v>
      </c>
      <c r="I16" s="15">
        <v>2355</v>
      </c>
    </row>
    <row r="17" spans="1:9" ht="15.75" thickBot="1" x14ac:dyDescent="0.3">
      <c r="A17" s="14" t="s">
        <v>117</v>
      </c>
      <c r="B17" s="15" t="s">
        <v>118</v>
      </c>
      <c r="C17" s="13" t="s">
        <v>80</v>
      </c>
      <c r="D17" s="15">
        <v>15</v>
      </c>
      <c r="E17" s="15">
        <v>30.973761</v>
      </c>
      <c r="F17" s="15">
        <v>2.06</v>
      </c>
      <c r="G17" s="15">
        <v>1.82</v>
      </c>
      <c r="H17" s="15">
        <v>44.1</v>
      </c>
      <c r="I17" s="15">
        <v>280</v>
      </c>
    </row>
    <row r="18" spans="1:9" ht="15.75" thickBot="1" x14ac:dyDescent="0.3">
      <c r="A18" s="14" t="s">
        <v>119</v>
      </c>
      <c r="B18" s="15" t="s">
        <v>120</v>
      </c>
      <c r="C18" s="13" t="s">
        <v>7</v>
      </c>
      <c r="D18" s="15">
        <v>16</v>
      </c>
      <c r="E18" s="15">
        <v>32.064999999999998</v>
      </c>
      <c r="F18" s="15">
        <v>2</v>
      </c>
      <c r="G18" s="15">
        <v>2.0699999999999998</v>
      </c>
      <c r="H18" s="15">
        <v>119</v>
      </c>
      <c r="I18" s="15">
        <v>2831</v>
      </c>
    </row>
    <row r="19" spans="1:9" ht="15.75" thickBot="1" x14ac:dyDescent="0.3">
      <c r="A19" s="14" t="s">
        <v>121</v>
      </c>
      <c r="B19" s="15" t="s">
        <v>122</v>
      </c>
      <c r="C19" s="13" t="s">
        <v>123</v>
      </c>
      <c r="D19" s="15">
        <v>17</v>
      </c>
      <c r="E19" s="15">
        <v>35.453000000000003</v>
      </c>
      <c r="F19" s="15">
        <v>2.09</v>
      </c>
      <c r="G19" s="15">
        <v>2.95</v>
      </c>
      <c r="H19" s="15">
        <v>-101</v>
      </c>
      <c r="I19" s="15">
        <v>-34.6</v>
      </c>
    </row>
    <row r="20" spans="1:9" ht="15.75" thickBot="1" x14ac:dyDescent="0.3">
      <c r="A20" s="14" t="s">
        <v>124</v>
      </c>
      <c r="B20" s="15" t="s">
        <v>124</v>
      </c>
      <c r="C20" s="13" t="s">
        <v>125</v>
      </c>
      <c r="D20" s="15">
        <v>18</v>
      </c>
      <c r="E20" s="15">
        <v>39.948</v>
      </c>
      <c r="F20" s="15">
        <v>2.2200000000000002</v>
      </c>
      <c r="G20" s="15">
        <v>1.66</v>
      </c>
      <c r="H20" s="15">
        <v>-189</v>
      </c>
      <c r="I20" s="15">
        <v>-185.7</v>
      </c>
    </row>
    <row r="21" spans="1:9" ht="15.75" thickBot="1" x14ac:dyDescent="0.3">
      <c r="A21" s="14" t="s">
        <v>126</v>
      </c>
      <c r="B21" s="15" t="s">
        <v>127</v>
      </c>
      <c r="C21" s="13" t="s">
        <v>128</v>
      </c>
      <c r="D21" s="15">
        <v>19</v>
      </c>
      <c r="E21" s="15">
        <v>39.098300000000002</v>
      </c>
      <c r="F21" s="15">
        <v>2.06</v>
      </c>
      <c r="G21" s="15">
        <v>0.86</v>
      </c>
      <c r="H21" s="15">
        <v>63.3</v>
      </c>
      <c r="I21" s="15">
        <v>760</v>
      </c>
    </row>
    <row r="22" spans="1:9" ht="15.75" thickBot="1" x14ac:dyDescent="0.3">
      <c r="A22" s="14" t="s">
        <v>129</v>
      </c>
      <c r="B22" s="15" t="s">
        <v>129</v>
      </c>
      <c r="C22" s="13" t="s">
        <v>130</v>
      </c>
      <c r="D22" s="15">
        <v>20</v>
      </c>
      <c r="E22" s="15">
        <v>40.078000000000003</v>
      </c>
      <c r="F22" s="15">
        <v>2</v>
      </c>
      <c r="G22" s="15">
        <v>1.54</v>
      </c>
      <c r="H22" s="15">
        <v>839</v>
      </c>
      <c r="I22" s="15">
        <v>1484</v>
      </c>
    </row>
    <row r="23" spans="1:9" ht="15.75" thickBot="1" x14ac:dyDescent="0.3">
      <c r="A23" s="14" t="s">
        <v>131</v>
      </c>
      <c r="B23" s="15" t="s">
        <v>131</v>
      </c>
      <c r="C23" s="13" t="s">
        <v>132</v>
      </c>
      <c r="D23" s="15">
        <v>21</v>
      </c>
      <c r="E23" s="15">
        <v>44.955910000000003</v>
      </c>
      <c r="F23" s="15">
        <v>2.14</v>
      </c>
      <c r="G23" s="15">
        <v>2.99</v>
      </c>
      <c r="H23" s="15">
        <v>1539</v>
      </c>
      <c r="I23" s="15">
        <v>2831</v>
      </c>
    </row>
    <row r="24" spans="1:9" ht="15.75" thickBot="1" x14ac:dyDescent="0.3">
      <c r="A24" s="14" t="s">
        <v>133</v>
      </c>
      <c r="B24" s="15" t="s">
        <v>134</v>
      </c>
      <c r="C24" s="13" t="s">
        <v>135</v>
      </c>
      <c r="D24" s="15">
        <v>22</v>
      </c>
      <c r="E24" s="15">
        <v>47.866999999999997</v>
      </c>
      <c r="F24" s="15">
        <v>2.1800000000000002</v>
      </c>
      <c r="G24" s="15">
        <v>4.51</v>
      </c>
      <c r="H24" s="15">
        <v>1660</v>
      </c>
      <c r="I24" s="15">
        <v>3287</v>
      </c>
    </row>
    <row r="25" spans="1:9" ht="15.75" thickBot="1" x14ac:dyDescent="0.3">
      <c r="A25" s="14" t="s">
        <v>136</v>
      </c>
      <c r="B25" s="15" t="s">
        <v>136</v>
      </c>
      <c r="C25" s="13" t="s">
        <v>137</v>
      </c>
      <c r="D25" s="15">
        <v>23</v>
      </c>
      <c r="E25" s="15">
        <v>50.941499999999998</v>
      </c>
      <c r="F25" s="15">
        <v>2.21</v>
      </c>
      <c r="G25" s="15">
        <v>6.09</v>
      </c>
      <c r="H25" s="15">
        <v>1890</v>
      </c>
      <c r="I25" s="15">
        <v>3380</v>
      </c>
    </row>
    <row r="26" spans="1:9" ht="15.75" thickBot="1" x14ac:dyDescent="0.3">
      <c r="A26" s="14" t="s">
        <v>138</v>
      </c>
      <c r="B26" s="15" t="s">
        <v>139</v>
      </c>
      <c r="C26" s="13" t="s">
        <v>140</v>
      </c>
      <c r="D26" s="15">
        <v>24</v>
      </c>
      <c r="E26" s="15">
        <v>51.996099999999998</v>
      </c>
      <c r="F26" s="15">
        <v>2.17</v>
      </c>
      <c r="G26" s="15">
        <v>7.14</v>
      </c>
      <c r="H26" s="15">
        <v>1857</v>
      </c>
      <c r="I26" s="15">
        <v>2672</v>
      </c>
    </row>
    <row r="27" spans="1:9" ht="15.75" thickBot="1" x14ac:dyDescent="0.3">
      <c r="A27" s="14" t="s">
        <v>141</v>
      </c>
      <c r="B27" s="15" t="s">
        <v>142</v>
      </c>
      <c r="C27" s="13" t="s">
        <v>143</v>
      </c>
      <c r="D27" s="15">
        <v>25</v>
      </c>
      <c r="E27" s="15">
        <v>54.938048999999999</v>
      </c>
      <c r="F27" s="15">
        <v>2.2000000000000002</v>
      </c>
      <c r="G27" s="15">
        <v>7.44</v>
      </c>
      <c r="H27" s="15">
        <v>1244</v>
      </c>
      <c r="I27" s="15">
        <v>1962</v>
      </c>
    </row>
    <row r="28" spans="1:9" ht="15.75" thickBot="1" x14ac:dyDescent="0.3">
      <c r="A28" s="14" t="s">
        <v>144</v>
      </c>
      <c r="B28" s="15" t="s">
        <v>145</v>
      </c>
      <c r="C28" s="13" t="s">
        <v>146</v>
      </c>
      <c r="D28" s="15">
        <v>26</v>
      </c>
      <c r="E28" s="15">
        <v>55.844999999999999</v>
      </c>
      <c r="F28" s="15">
        <v>2.15</v>
      </c>
      <c r="G28" s="15">
        <v>7.87</v>
      </c>
      <c r="H28" s="15">
        <v>1535</v>
      </c>
      <c r="I28" s="15">
        <v>2750</v>
      </c>
    </row>
    <row r="29" spans="1:9" ht="15.75" thickBot="1" x14ac:dyDescent="0.3">
      <c r="A29" s="14" t="s">
        <v>147</v>
      </c>
      <c r="B29" s="15" t="s">
        <v>148</v>
      </c>
      <c r="C29" s="13" t="s">
        <v>149</v>
      </c>
      <c r="D29" s="15">
        <v>27</v>
      </c>
      <c r="E29" s="15">
        <v>58.933199999999999</v>
      </c>
      <c r="F29" s="15">
        <v>2.1800000000000002</v>
      </c>
      <c r="G29" s="15">
        <v>8.89</v>
      </c>
      <c r="H29" s="15">
        <v>1495</v>
      </c>
      <c r="I29" s="15">
        <v>2870</v>
      </c>
    </row>
    <row r="30" spans="1:9" ht="15.75" thickBot="1" x14ac:dyDescent="0.3">
      <c r="A30" s="14" t="s">
        <v>150</v>
      </c>
      <c r="B30" s="15" t="s">
        <v>150</v>
      </c>
      <c r="C30" s="13" t="s">
        <v>151</v>
      </c>
      <c r="D30" s="15">
        <v>28</v>
      </c>
      <c r="E30" s="15">
        <v>58.693399999999997</v>
      </c>
      <c r="F30" s="15">
        <v>2.1</v>
      </c>
      <c r="G30" s="15">
        <v>8.91</v>
      </c>
      <c r="H30" s="15">
        <v>1453</v>
      </c>
      <c r="I30" s="15">
        <v>2730</v>
      </c>
    </row>
    <row r="31" spans="1:9" ht="15.75" thickBot="1" x14ac:dyDescent="0.3">
      <c r="A31" s="14" t="s">
        <v>152</v>
      </c>
      <c r="B31" s="15" t="s">
        <v>153</v>
      </c>
      <c r="C31" s="13" t="s">
        <v>154</v>
      </c>
      <c r="D31" s="15">
        <v>29</v>
      </c>
      <c r="E31" s="15">
        <v>63.545999999999999</v>
      </c>
      <c r="F31" s="15">
        <v>2.19</v>
      </c>
      <c r="G31" s="15">
        <v>8.92</v>
      </c>
      <c r="H31" s="15">
        <v>1083.4000000000001</v>
      </c>
      <c r="I31" s="15">
        <v>2567</v>
      </c>
    </row>
    <row r="32" spans="1:9" ht="15.75" thickBot="1" x14ac:dyDescent="0.3">
      <c r="A32" s="14" t="s">
        <v>155</v>
      </c>
      <c r="B32" s="15" t="s">
        <v>156</v>
      </c>
      <c r="C32" s="13" t="s">
        <v>157</v>
      </c>
      <c r="D32" s="15">
        <v>30</v>
      </c>
      <c r="E32" s="15">
        <v>65.39</v>
      </c>
      <c r="F32" s="15">
        <v>2.1800000000000002</v>
      </c>
      <c r="G32" s="15">
        <v>7.14</v>
      </c>
      <c r="H32" s="15">
        <v>419.6</v>
      </c>
      <c r="I32" s="15">
        <v>907</v>
      </c>
    </row>
    <row r="33" spans="1:9" ht="15.75" thickBot="1" x14ac:dyDescent="0.3">
      <c r="A33" s="14" t="s">
        <v>158</v>
      </c>
      <c r="B33" s="15" t="s">
        <v>158</v>
      </c>
      <c r="C33" s="13" t="s">
        <v>159</v>
      </c>
      <c r="D33" s="15">
        <v>31</v>
      </c>
      <c r="E33" s="15">
        <v>69.722999999999999</v>
      </c>
      <c r="F33" s="15">
        <v>2.25</v>
      </c>
      <c r="G33" s="15">
        <v>5.91</v>
      </c>
      <c r="H33" s="15">
        <v>29.8</v>
      </c>
      <c r="I33" s="15">
        <v>2403</v>
      </c>
    </row>
    <row r="34" spans="1:9" ht="15.75" thickBot="1" x14ac:dyDescent="0.3">
      <c r="A34" s="14" t="s">
        <v>160</v>
      </c>
      <c r="B34" s="15" t="s">
        <v>160</v>
      </c>
      <c r="C34" s="13" t="s">
        <v>161</v>
      </c>
      <c r="D34" s="15">
        <v>32</v>
      </c>
      <c r="E34" s="15">
        <v>72.64</v>
      </c>
      <c r="F34" s="15">
        <v>2.27</v>
      </c>
      <c r="G34" s="15">
        <v>5.32</v>
      </c>
      <c r="H34" s="15">
        <v>937.4</v>
      </c>
      <c r="I34" s="15">
        <v>2830</v>
      </c>
    </row>
    <row r="35" spans="1:9" ht="15.75" thickBot="1" x14ac:dyDescent="0.3">
      <c r="A35" s="14" t="s">
        <v>162</v>
      </c>
      <c r="B35" s="15" t="s">
        <v>163</v>
      </c>
      <c r="C35" s="13" t="s">
        <v>164</v>
      </c>
      <c r="D35" s="15">
        <v>33</v>
      </c>
      <c r="E35" s="15">
        <v>74.921599999999998</v>
      </c>
      <c r="F35" s="15">
        <v>2.27</v>
      </c>
      <c r="G35" s="15">
        <v>5.72</v>
      </c>
      <c r="H35" s="15">
        <v>613</v>
      </c>
      <c r="I35" s="15">
        <v>817</v>
      </c>
    </row>
    <row r="36" spans="1:9" ht="15.75" thickBot="1" x14ac:dyDescent="0.3">
      <c r="A36" s="14" t="s">
        <v>165</v>
      </c>
      <c r="B36" s="15" t="s">
        <v>166</v>
      </c>
      <c r="C36" s="13" t="s">
        <v>167</v>
      </c>
      <c r="D36" s="15">
        <v>34</v>
      </c>
      <c r="E36" s="15">
        <v>78.959999999999994</v>
      </c>
      <c r="F36" s="15">
        <v>2.3199999999999998</v>
      </c>
      <c r="G36" s="15">
        <v>4.8099999999999996</v>
      </c>
      <c r="H36" s="15">
        <v>217</v>
      </c>
      <c r="I36" s="15">
        <v>685</v>
      </c>
    </row>
    <row r="37" spans="1:9" ht="15.75" thickBot="1" x14ac:dyDescent="0.3">
      <c r="A37" s="14" t="s">
        <v>168</v>
      </c>
      <c r="B37" s="15" t="s">
        <v>169</v>
      </c>
      <c r="C37" s="13" t="s">
        <v>170</v>
      </c>
      <c r="D37" s="15">
        <v>35</v>
      </c>
      <c r="E37" s="15">
        <v>79.903999999999996</v>
      </c>
      <c r="F37" s="15">
        <v>2.2799999999999998</v>
      </c>
      <c r="G37" s="15">
        <v>3.14</v>
      </c>
      <c r="H37" s="15">
        <v>-7</v>
      </c>
      <c r="I37" s="15">
        <v>58.8</v>
      </c>
    </row>
    <row r="38" spans="1:9" ht="15.75" thickBot="1" x14ac:dyDescent="0.3">
      <c r="A38" s="14" t="s">
        <v>171</v>
      </c>
      <c r="B38" s="15" t="s">
        <v>171</v>
      </c>
      <c r="C38" s="13" t="s">
        <v>172</v>
      </c>
      <c r="D38" s="15">
        <v>36</v>
      </c>
      <c r="E38" s="15">
        <v>83.8</v>
      </c>
      <c r="F38" s="15">
        <v>2.33</v>
      </c>
      <c r="G38" s="15">
        <v>3.48</v>
      </c>
      <c r="H38" s="15">
        <v>-157</v>
      </c>
      <c r="I38" s="15">
        <v>-252.3</v>
      </c>
    </row>
    <row r="39" spans="1:9" ht="15.75" thickBot="1" x14ac:dyDescent="0.3">
      <c r="A39" s="14" t="s">
        <v>173</v>
      </c>
      <c r="B39" s="15" t="s">
        <v>173</v>
      </c>
      <c r="C39" s="13" t="s">
        <v>174</v>
      </c>
      <c r="D39" s="15">
        <v>37</v>
      </c>
      <c r="E39" s="15">
        <v>85.467799999999997</v>
      </c>
      <c r="F39" s="15">
        <v>2.31</v>
      </c>
      <c r="G39" s="15">
        <v>1.53</v>
      </c>
      <c r="H39" s="15">
        <v>38.9</v>
      </c>
      <c r="I39" s="15">
        <v>686</v>
      </c>
    </row>
    <row r="40" spans="1:9" ht="15.75" thickBot="1" x14ac:dyDescent="0.3">
      <c r="A40" s="14" t="s">
        <v>175</v>
      </c>
      <c r="B40" s="15" t="s">
        <v>175</v>
      </c>
      <c r="C40" s="13" t="s">
        <v>176</v>
      </c>
      <c r="D40" s="15">
        <v>38</v>
      </c>
      <c r="E40" s="15">
        <v>87.62</v>
      </c>
      <c r="F40" s="15">
        <v>2.31</v>
      </c>
      <c r="G40" s="15">
        <v>2.63</v>
      </c>
      <c r="H40" s="15">
        <v>769</v>
      </c>
      <c r="I40" s="15">
        <v>1384</v>
      </c>
    </row>
    <row r="41" spans="1:9" ht="15.75" thickBot="1" x14ac:dyDescent="0.3">
      <c r="A41" s="14" t="s">
        <v>177</v>
      </c>
      <c r="B41" s="15" t="s">
        <v>177</v>
      </c>
      <c r="C41" s="13" t="s">
        <v>178</v>
      </c>
      <c r="D41" s="15">
        <v>39</v>
      </c>
      <c r="E41" s="15">
        <v>88.905850000000001</v>
      </c>
      <c r="F41" s="15">
        <v>2.2799999999999998</v>
      </c>
      <c r="G41" s="15">
        <v>4.47</v>
      </c>
      <c r="H41" s="15">
        <v>1523</v>
      </c>
      <c r="I41" s="15">
        <v>3338</v>
      </c>
    </row>
    <row r="42" spans="1:9" ht="15.75" thickBot="1" x14ac:dyDescent="0.3">
      <c r="A42" s="14" t="s">
        <v>179</v>
      </c>
      <c r="B42" s="15" t="s">
        <v>180</v>
      </c>
      <c r="C42" s="13" t="s">
        <v>181</v>
      </c>
      <c r="D42" s="15">
        <v>40</v>
      </c>
      <c r="E42" s="15">
        <v>91.224000000000004</v>
      </c>
      <c r="F42" s="15">
        <v>2.2799999999999998</v>
      </c>
      <c r="G42" s="15">
        <v>6.51</v>
      </c>
      <c r="H42" s="15">
        <v>1852</v>
      </c>
      <c r="I42" s="15">
        <v>4377</v>
      </c>
    </row>
    <row r="43" spans="1:9" ht="15.75" thickBot="1" x14ac:dyDescent="0.3">
      <c r="A43" s="14" t="s">
        <v>182</v>
      </c>
      <c r="B43" s="15" t="s">
        <v>183</v>
      </c>
      <c r="C43" s="13" t="s">
        <v>184</v>
      </c>
      <c r="D43" s="15">
        <v>41</v>
      </c>
      <c r="E43" s="15">
        <v>92.906379999999999</v>
      </c>
      <c r="F43" s="15">
        <v>2.27</v>
      </c>
      <c r="G43" s="15">
        <v>8.58</v>
      </c>
      <c r="H43" s="15">
        <v>2468</v>
      </c>
      <c r="I43" s="15">
        <v>4742</v>
      </c>
    </row>
    <row r="44" spans="1:9" ht="15.75" thickBot="1" x14ac:dyDescent="0.3">
      <c r="A44" s="14" t="s">
        <v>185</v>
      </c>
      <c r="B44" s="15" t="s">
        <v>186</v>
      </c>
      <c r="C44" s="13" t="s">
        <v>187</v>
      </c>
      <c r="D44" s="15">
        <v>42</v>
      </c>
      <c r="E44" s="15">
        <v>95.94</v>
      </c>
      <c r="F44" s="15">
        <v>2.2799999999999998</v>
      </c>
      <c r="G44" s="15">
        <v>10.28</v>
      </c>
      <c r="H44" s="15">
        <v>2617</v>
      </c>
      <c r="I44" s="15">
        <v>5560</v>
      </c>
    </row>
    <row r="45" spans="1:9" ht="15.75" thickBot="1" x14ac:dyDescent="0.3">
      <c r="A45" s="14" t="s">
        <v>188</v>
      </c>
      <c r="B45" s="15" t="s">
        <v>188</v>
      </c>
      <c r="C45" s="13" t="s">
        <v>189</v>
      </c>
      <c r="D45" s="15">
        <v>43</v>
      </c>
      <c r="E45" s="15">
        <v>98.906300000000002</v>
      </c>
      <c r="F45" s="15">
        <v>2.2999999999999998</v>
      </c>
      <c r="G45" s="15">
        <v>11.49</v>
      </c>
      <c r="H45" s="15">
        <v>2172</v>
      </c>
      <c r="I45" s="15">
        <v>4877</v>
      </c>
    </row>
    <row r="46" spans="1:9" ht="15.75" thickBot="1" x14ac:dyDescent="0.3">
      <c r="A46" s="14" t="s">
        <v>190</v>
      </c>
      <c r="B46" s="15" t="s">
        <v>190</v>
      </c>
      <c r="C46" s="13" t="s">
        <v>64</v>
      </c>
      <c r="D46" s="15">
        <v>44</v>
      </c>
      <c r="E46" s="15">
        <v>101.07</v>
      </c>
      <c r="F46" s="15">
        <v>2.2999999999999998</v>
      </c>
      <c r="G46" s="15">
        <v>12.45</v>
      </c>
      <c r="H46" s="15">
        <v>2310</v>
      </c>
      <c r="I46" s="15">
        <v>3900</v>
      </c>
    </row>
    <row r="47" spans="1:9" ht="15.75" thickBot="1" x14ac:dyDescent="0.3">
      <c r="A47" s="14" t="s">
        <v>191</v>
      </c>
      <c r="B47" s="15" t="s">
        <v>191</v>
      </c>
      <c r="C47" s="13" t="s">
        <v>192</v>
      </c>
      <c r="D47" s="15">
        <v>45</v>
      </c>
      <c r="E47" s="15">
        <v>102.9055</v>
      </c>
      <c r="F47" s="15">
        <v>2.29</v>
      </c>
      <c r="G47" s="15">
        <v>12.41</v>
      </c>
      <c r="H47" s="15">
        <v>1966</v>
      </c>
      <c r="I47" s="15">
        <v>5627</v>
      </c>
    </row>
    <row r="48" spans="1:9" ht="15.75" thickBot="1" x14ac:dyDescent="0.3">
      <c r="A48" s="14" t="s">
        <v>193</v>
      </c>
      <c r="B48" s="15" t="s">
        <v>193</v>
      </c>
      <c r="C48" s="13" t="s">
        <v>194</v>
      </c>
      <c r="D48" s="15">
        <v>46</v>
      </c>
      <c r="E48" s="15">
        <v>106.42</v>
      </c>
      <c r="F48" s="15">
        <v>2.31</v>
      </c>
      <c r="G48" s="15">
        <v>12.02</v>
      </c>
      <c r="H48" s="15">
        <v>1554</v>
      </c>
      <c r="I48" s="15">
        <v>2970</v>
      </c>
    </row>
    <row r="49" spans="1:9" ht="15.75" thickBot="1" x14ac:dyDescent="0.3">
      <c r="A49" s="14" t="s">
        <v>195</v>
      </c>
      <c r="B49" s="15" t="s">
        <v>196</v>
      </c>
      <c r="C49" s="13" t="s">
        <v>197</v>
      </c>
      <c r="D49" s="15">
        <v>47</v>
      </c>
      <c r="E49" s="15">
        <v>107.8682</v>
      </c>
      <c r="F49" s="15">
        <v>2.2999999999999998</v>
      </c>
      <c r="G49" s="15">
        <v>10.49</v>
      </c>
      <c r="H49" s="15">
        <v>961.9</v>
      </c>
      <c r="I49" s="15">
        <v>2212</v>
      </c>
    </row>
    <row r="50" spans="1:9" ht="15.75" thickBot="1" x14ac:dyDescent="0.3">
      <c r="A50" s="14" t="s">
        <v>198</v>
      </c>
      <c r="B50" s="15" t="s">
        <v>198</v>
      </c>
      <c r="C50" s="13" t="s">
        <v>199</v>
      </c>
      <c r="D50" s="15">
        <v>48</v>
      </c>
      <c r="E50" s="15">
        <v>112.411</v>
      </c>
      <c r="F50" s="15">
        <v>2.34</v>
      </c>
      <c r="G50" s="15">
        <v>8.64</v>
      </c>
      <c r="H50" s="15">
        <v>320.89999999999998</v>
      </c>
      <c r="I50" s="15">
        <v>765</v>
      </c>
    </row>
    <row r="51" spans="1:9" ht="15.75" thickBot="1" x14ac:dyDescent="0.3">
      <c r="A51" s="14" t="s">
        <v>200</v>
      </c>
      <c r="B51" s="15" t="s">
        <v>200</v>
      </c>
      <c r="C51" s="13" t="s">
        <v>201</v>
      </c>
      <c r="D51" s="15">
        <v>49</v>
      </c>
      <c r="E51" s="15">
        <v>114.818</v>
      </c>
      <c r="F51" s="15">
        <v>2.34</v>
      </c>
      <c r="G51" s="15">
        <v>7.31</v>
      </c>
      <c r="H51" s="15">
        <v>156.6</v>
      </c>
      <c r="I51" s="15">
        <v>2080</v>
      </c>
    </row>
    <row r="52" spans="1:9" ht="15.75" thickBot="1" x14ac:dyDescent="0.3">
      <c r="A52" s="14" t="s">
        <v>202</v>
      </c>
      <c r="B52" s="15" t="s">
        <v>203</v>
      </c>
      <c r="C52" s="13" t="s">
        <v>204</v>
      </c>
      <c r="D52" s="15">
        <v>50</v>
      </c>
      <c r="E52" s="15">
        <v>118.71</v>
      </c>
      <c r="F52" s="15">
        <v>2.37</v>
      </c>
      <c r="G52" s="15">
        <v>7.29</v>
      </c>
      <c r="H52" s="15">
        <v>232</v>
      </c>
      <c r="I52" s="15">
        <v>2270</v>
      </c>
    </row>
    <row r="53" spans="1:9" ht="15.75" thickBot="1" x14ac:dyDescent="0.3">
      <c r="A53" s="14" t="s">
        <v>205</v>
      </c>
      <c r="B53" s="15" t="s">
        <v>206</v>
      </c>
      <c r="C53" s="13" t="s">
        <v>207</v>
      </c>
      <c r="D53" s="15">
        <v>51</v>
      </c>
      <c r="E53" s="15">
        <v>121.76</v>
      </c>
      <c r="F53" s="15">
        <v>2.39</v>
      </c>
      <c r="G53" s="15">
        <v>6.69</v>
      </c>
      <c r="H53" s="15">
        <v>630.70000000000005</v>
      </c>
      <c r="I53" s="15">
        <v>1750</v>
      </c>
    </row>
    <row r="54" spans="1:9" ht="15.75" thickBot="1" x14ac:dyDescent="0.3">
      <c r="A54" s="14" t="s">
        <v>208</v>
      </c>
      <c r="B54" s="15" t="s">
        <v>209</v>
      </c>
      <c r="C54" s="13" t="s">
        <v>210</v>
      </c>
      <c r="D54" s="15">
        <v>52</v>
      </c>
      <c r="E54" s="15">
        <v>127.6</v>
      </c>
      <c r="F54" s="15">
        <v>2.4500000000000002</v>
      </c>
      <c r="G54" s="15">
        <v>6.25</v>
      </c>
      <c r="H54" s="15">
        <v>449.5</v>
      </c>
      <c r="I54" s="15">
        <v>990</v>
      </c>
    </row>
    <row r="55" spans="1:9" ht="15.75" thickBot="1" x14ac:dyDescent="0.3">
      <c r="A55" s="14" t="s">
        <v>211</v>
      </c>
      <c r="B55" s="15" t="s">
        <v>212</v>
      </c>
      <c r="C55" s="13" t="s">
        <v>213</v>
      </c>
      <c r="D55" s="15">
        <v>53</v>
      </c>
      <c r="E55" s="15">
        <v>126.90447</v>
      </c>
      <c r="F55" s="15">
        <v>2.39</v>
      </c>
      <c r="G55" s="15">
        <v>4.9400000000000004</v>
      </c>
      <c r="H55" s="15">
        <v>113.5</v>
      </c>
      <c r="I55" s="15">
        <v>184</v>
      </c>
    </row>
    <row r="56" spans="1:9" ht="15.75" thickBot="1" x14ac:dyDescent="0.3">
      <c r="A56" s="14" t="s">
        <v>214</v>
      </c>
      <c r="B56" s="15" t="s">
        <v>214</v>
      </c>
      <c r="C56" s="13" t="s">
        <v>215</v>
      </c>
      <c r="D56" s="15">
        <v>54</v>
      </c>
      <c r="E56" s="15">
        <v>131.29300000000001</v>
      </c>
      <c r="F56" s="15">
        <v>2.4300000000000002</v>
      </c>
      <c r="G56" s="15">
        <v>5.49</v>
      </c>
      <c r="H56" s="15">
        <v>-112</v>
      </c>
      <c r="I56" s="15">
        <v>-107.1</v>
      </c>
    </row>
    <row r="57" spans="1:9" ht="15.75" thickBot="1" x14ac:dyDescent="0.3">
      <c r="A57" s="14" t="s">
        <v>216</v>
      </c>
      <c r="B57" s="15" t="s">
        <v>216</v>
      </c>
      <c r="C57" s="13" t="s">
        <v>217</v>
      </c>
      <c r="D57" s="15">
        <v>55</v>
      </c>
      <c r="E57" s="15">
        <v>132.90545</v>
      </c>
      <c r="F57" s="15">
        <v>2.42</v>
      </c>
      <c r="G57" s="15">
        <v>1.88</v>
      </c>
      <c r="H57" s="15">
        <v>28.4</v>
      </c>
      <c r="I57" s="15">
        <v>669</v>
      </c>
    </row>
    <row r="58" spans="1:9" ht="15.75" thickBot="1" x14ac:dyDescent="0.3">
      <c r="A58" s="14" t="s">
        <v>218</v>
      </c>
      <c r="B58" s="15" t="s">
        <v>218</v>
      </c>
      <c r="C58" s="13" t="s">
        <v>219</v>
      </c>
      <c r="D58" s="15">
        <v>56</v>
      </c>
      <c r="E58" s="15">
        <v>137.327</v>
      </c>
      <c r="F58" s="15">
        <v>2.4500000000000002</v>
      </c>
      <c r="G58" s="15">
        <v>3.65</v>
      </c>
      <c r="H58" s="15">
        <v>725</v>
      </c>
      <c r="I58" s="15">
        <v>1640</v>
      </c>
    </row>
    <row r="59" spans="1:9" ht="15.75" thickBot="1" x14ac:dyDescent="0.3">
      <c r="A59" s="14" t="s">
        <v>220</v>
      </c>
      <c r="B59" s="15" t="s">
        <v>221</v>
      </c>
      <c r="C59" s="13" t="s">
        <v>222</v>
      </c>
      <c r="D59" s="15">
        <v>57</v>
      </c>
      <c r="E59" s="15">
        <v>138.90549999999999</v>
      </c>
      <c r="F59" s="15">
        <v>2.44</v>
      </c>
      <c r="G59" s="15">
        <v>6.16</v>
      </c>
      <c r="H59" s="15">
        <v>920</v>
      </c>
      <c r="I59" s="15">
        <v>3457</v>
      </c>
    </row>
    <row r="60" spans="1:9" ht="15.75" thickBot="1" x14ac:dyDescent="0.3">
      <c r="A60" s="14" t="s">
        <v>223</v>
      </c>
      <c r="B60" s="15" t="s">
        <v>224</v>
      </c>
      <c r="C60" s="13" t="s">
        <v>225</v>
      </c>
      <c r="D60" s="15">
        <v>58</v>
      </c>
      <c r="E60" s="15">
        <v>141.11600000000001</v>
      </c>
      <c r="F60" s="15">
        <v>2.4300000000000002</v>
      </c>
      <c r="G60" s="15">
        <v>6.77</v>
      </c>
      <c r="H60" s="15">
        <v>798</v>
      </c>
      <c r="I60" s="15">
        <v>3426</v>
      </c>
    </row>
    <row r="61" spans="1:9" ht="15.75" thickBot="1" x14ac:dyDescent="0.3">
      <c r="A61" s="14" t="s">
        <v>226</v>
      </c>
      <c r="B61" s="15" t="s">
        <v>227</v>
      </c>
      <c r="C61" s="13" t="s">
        <v>228</v>
      </c>
      <c r="D61" s="15">
        <v>59</v>
      </c>
      <c r="E61" s="15">
        <v>140.90764999999999</v>
      </c>
      <c r="F61" s="15">
        <v>2.39</v>
      </c>
      <c r="G61" s="15">
        <v>6.48</v>
      </c>
      <c r="H61" s="15">
        <v>931</v>
      </c>
      <c r="I61" s="15">
        <v>3512</v>
      </c>
    </row>
    <row r="62" spans="1:9" ht="15.75" thickBot="1" x14ac:dyDescent="0.3">
      <c r="A62" s="14" t="s">
        <v>229</v>
      </c>
      <c r="B62" s="15" t="s">
        <v>230</v>
      </c>
      <c r="C62" s="13" t="s">
        <v>231</v>
      </c>
      <c r="D62" s="15">
        <v>60</v>
      </c>
      <c r="E62" s="15">
        <v>144.24</v>
      </c>
      <c r="F62" s="15">
        <v>2.4</v>
      </c>
      <c r="G62" s="15">
        <v>7</v>
      </c>
      <c r="H62" s="15">
        <v>1010</v>
      </c>
      <c r="I62" s="15"/>
    </row>
    <row r="63" spans="1:9" ht="15.75" thickBot="1" x14ac:dyDescent="0.3">
      <c r="A63" s="14" t="s">
        <v>232</v>
      </c>
      <c r="B63" s="15" t="s">
        <v>232</v>
      </c>
      <c r="C63" s="13" t="s">
        <v>233</v>
      </c>
      <c r="D63" s="15">
        <v>61</v>
      </c>
      <c r="E63" s="15">
        <v>146.9151</v>
      </c>
      <c r="F63" s="15">
        <v>2.41</v>
      </c>
      <c r="G63" s="15">
        <v>7.22</v>
      </c>
      <c r="H63" s="15">
        <v>1080</v>
      </c>
      <c r="I63" s="15"/>
    </row>
    <row r="64" spans="1:9" ht="15.75" thickBot="1" x14ac:dyDescent="0.3">
      <c r="A64" s="14" t="s">
        <v>234</v>
      </c>
      <c r="B64" s="15" t="s">
        <v>234</v>
      </c>
      <c r="C64" s="13" t="s">
        <v>235</v>
      </c>
      <c r="D64" s="15">
        <v>62</v>
      </c>
      <c r="E64" s="15">
        <v>150.36000000000001</v>
      </c>
      <c r="F64" s="15">
        <v>2.4300000000000002</v>
      </c>
      <c r="G64" s="15">
        <v>7.54</v>
      </c>
      <c r="H64" s="15">
        <v>1072</v>
      </c>
      <c r="I64" s="15"/>
    </row>
    <row r="65" spans="1:9" ht="15.75" thickBot="1" x14ac:dyDescent="0.3">
      <c r="A65" s="14" t="s">
        <v>236</v>
      </c>
      <c r="B65" s="15" t="s">
        <v>236</v>
      </c>
      <c r="C65" s="13" t="s">
        <v>237</v>
      </c>
      <c r="D65" s="15">
        <v>63</v>
      </c>
      <c r="E65" s="15">
        <v>151.964</v>
      </c>
      <c r="F65" s="15">
        <v>2.41</v>
      </c>
      <c r="G65" s="15">
        <v>5.25</v>
      </c>
      <c r="H65" s="15">
        <v>822</v>
      </c>
      <c r="I65" s="15"/>
    </row>
    <row r="66" spans="1:9" ht="15.75" thickBot="1" x14ac:dyDescent="0.3">
      <c r="A66" s="14" t="s">
        <v>238</v>
      </c>
      <c r="B66" s="15" t="s">
        <v>238</v>
      </c>
      <c r="C66" s="13" t="s">
        <v>239</v>
      </c>
      <c r="D66" s="15">
        <v>64</v>
      </c>
      <c r="E66" s="15">
        <v>157.25</v>
      </c>
      <c r="F66" s="15">
        <v>2.46</v>
      </c>
      <c r="G66" s="15">
        <v>7.89</v>
      </c>
      <c r="H66" s="15">
        <v>1311</v>
      </c>
      <c r="I66" s="15"/>
    </row>
    <row r="67" spans="1:9" ht="15.75" thickBot="1" x14ac:dyDescent="0.3">
      <c r="A67" s="14" t="s">
        <v>240</v>
      </c>
      <c r="B67" s="15" t="s">
        <v>240</v>
      </c>
      <c r="C67" s="13" t="s">
        <v>241</v>
      </c>
      <c r="D67" s="15">
        <v>65</v>
      </c>
      <c r="E67" s="15">
        <v>158.92534000000001</v>
      </c>
      <c r="F67" s="15">
        <v>2.4500000000000002</v>
      </c>
      <c r="G67" s="15">
        <v>8.25</v>
      </c>
      <c r="H67" s="15">
        <v>1360</v>
      </c>
      <c r="I67" s="15"/>
    </row>
    <row r="68" spans="1:9" ht="15.75" thickBot="1" x14ac:dyDescent="0.3">
      <c r="A68" s="14" t="s">
        <v>242</v>
      </c>
      <c r="B68" s="15" t="s">
        <v>242</v>
      </c>
      <c r="C68" s="13" t="s">
        <v>243</v>
      </c>
      <c r="D68" s="15">
        <v>66</v>
      </c>
      <c r="E68" s="15">
        <v>162.5</v>
      </c>
      <c r="F68" s="15">
        <v>2.46</v>
      </c>
      <c r="G68" s="15">
        <v>8.56</v>
      </c>
      <c r="H68" s="15">
        <v>1409</v>
      </c>
      <c r="I68" s="15"/>
    </row>
    <row r="69" spans="1:9" ht="15.75" thickBot="1" x14ac:dyDescent="0.3">
      <c r="A69" s="14" t="s">
        <v>244</v>
      </c>
      <c r="B69" s="15" t="s">
        <v>244</v>
      </c>
      <c r="C69" s="13" t="s">
        <v>245</v>
      </c>
      <c r="D69" s="15">
        <v>67</v>
      </c>
      <c r="E69" s="15">
        <v>164.93031999999999</v>
      </c>
      <c r="F69" s="15">
        <v>2.46</v>
      </c>
      <c r="G69" s="15">
        <v>8.7799999999999994</v>
      </c>
      <c r="H69" s="15">
        <v>1470</v>
      </c>
      <c r="I69" s="15"/>
    </row>
    <row r="70" spans="1:9" ht="15.75" thickBot="1" x14ac:dyDescent="0.3">
      <c r="A70" s="14" t="s">
        <v>246</v>
      </c>
      <c r="B70" s="15" t="s">
        <v>246</v>
      </c>
      <c r="C70" s="13" t="s">
        <v>247</v>
      </c>
      <c r="D70" s="15">
        <v>68</v>
      </c>
      <c r="E70" s="15">
        <v>167.25899999999999</v>
      </c>
      <c r="F70" s="15">
        <v>2.46</v>
      </c>
      <c r="G70" s="15">
        <v>9.0500000000000007</v>
      </c>
      <c r="H70" s="15">
        <v>1522</v>
      </c>
      <c r="I70" s="15"/>
    </row>
    <row r="71" spans="1:9" ht="15.75" thickBot="1" x14ac:dyDescent="0.3">
      <c r="A71" s="14" t="s">
        <v>248</v>
      </c>
      <c r="B71" s="15" t="s">
        <v>248</v>
      </c>
      <c r="C71" s="13" t="s">
        <v>249</v>
      </c>
      <c r="D71" s="15">
        <v>69</v>
      </c>
      <c r="E71" s="15">
        <v>168.93421000000001</v>
      </c>
      <c r="F71" s="15">
        <v>2.4500000000000002</v>
      </c>
      <c r="G71" s="15">
        <v>9.32</v>
      </c>
      <c r="H71" s="15">
        <v>1545</v>
      </c>
      <c r="I71" s="15"/>
    </row>
    <row r="72" spans="1:9" ht="15.75" thickBot="1" x14ac:dyDescent="0.3">
      <c r="A72" s="14" t="s">
        <v>250</v>
      </c>
      <c r="B72" s="15" t="s">
        <v>250</v>
      </c>
      <c r="C72" s="13" t="s">
        <v>251</v>
      </c>
      <c r="D72" s="15">
        <v>70</v>
      </c>
      <c r="E72" s="15">
        <v>173.04</v>
      </c>
      <c r="F72" s="15">
        <v>2.4700000000000002</v>
      </c>
      <c r="G72" s="15">
        <v>6.97</v>
      </c>
      <c r="H72" s="15">
        <v>824</v>
      </c>
      <c r="I72" s="15"/>
    </row>
    <row r="73" spans="1:9" ht="15.75" thickBot="1" x14ac:dyDescent="0.3">
      <c r="A73" s="14" t="s">
        <v>252</v>
      </c>
      <c r="B73" s="15" t="s">
        <v>252</v>
      </c>
      <c r="C73" s="13" t="s">
        <v>253</v>
      </c>
      <c r="D73" s="15">
        <v>71</v>
      </c>
      <c r="E73" s="15">
        <v>174.96700000000001</v>
      </c>
      <c r="F73" s="15">
        <v>2.46</v>
      </c>
      <c r="G73" s="15">
        <v>9.84</v>
      </c>
      <c r="H73" s="15">
        <v>1656</v>
      </c>
      <c r="I73" s="15"/>
    </row>
    <row r="74" spans="1:9" ht="15.75" thickBot="1" x14ac:dyDescent="0.3">
      <c r="A74" s="14" t="s">
        <v>254</v>
      </c>
      <c r="B74" s="15" t="s">
        <v>254</v>
      </c>
      <c r="C74" s="13" t="s">
        <v>255</v>
      </c>
      <c r="D74" s="15">
        <v>72</v>
      </c>
      <c r="E74" s="15">
        <v>178.49</v>
      </c>
      <c r="F74" s="15">
        <v>2.48</v>
      </c>
      <c r="G74" s="15">
        <v>13.31</v>
      </c>
      <c r="H74" s="15">
        <v>2227</v>
      </c>
      <c r="I74" s="15">
        <v>4602</v>
      </c>
    </row>
    <row r="75" spans="1:9" ht="15.75" thickBot="1" x14ac:dyDescent="0.3">
      <c r="A75" s="14" t="s">
        <v>256</v>
      </c>
      <c r="B75" s="15" t="s">
        <v>257</v>
      </c>
      <c r="C75" s="13" t="s">
        <v>258</v>
      </c>
      <c r="D75" s="15">
        <v>73</v>
      </c>
      <c r="E75" s="15">
        <v>180.9479</v>
      </c>
      <c r="F75" s="15">
        <v>2.48</v>
      </c>
      <c r="G75" s="15">
        <v>16.68</v>
      </c>
      <c r="H75" s="15">
        <v>2996</v>
      </c>
      <c r="I75" s="15">
        <v>5425</v>
      </c>
    </row>
    <row r="76" spans="1:9" ht="15.75" thickBot="1" x14ac:dyDescent="0.3">
      <c r="A76" s="14" t="s">
        <v>259</v>
      </c>
      <c r="B76" s="15" t="s">
        <v>260</v>
      </c>
      <c r="C76" s="13" t="s">
        <v>261</v>
      </c>
      <c r="D76" s="15">
        <v>74</v>
      </c>
      <c r="E76" s="15">
        <v>183.84</v>
      </c>
      <c r="F76" s="15">
        <v>2.48</v>
      </c>
      <c r="G76" s="15">
        <v>19.260000000000002</v>
      </c>
      <c r="H76" s="15">
        <v>3410</v>
      </c>
      <c r="I76" s="15">
        <v>5660</v>
      </c>
    </row>
    <row r="77" spans="1:9" ht="15.75" thickBot="1" x14ac:dyDescent="0.3">
      <c r="A77" s="14" t="s">
        <v>262</v>
      </c>
      <c r="B77" s="15" t="s">
        <v>262</v>
      </c>
      <c r="C77" s="13" t="s">
        <v>263</v>
      </c>
      <c r="D77" s="15">
        <v>75</v>
      </c>
      <c r="E77" s="15">
        <v>186.20699999999999</v>
      </c>
      <c r="F77" s="15">
        <v>2.48</v>
      </c>
      <c r="G77" s="15">
        <v>21.03</v>
      </c>
      <c r="H77" s="15">
        <v>3180</v>
      </c>
      <c r="I77" s="15">
        <v>5627</v>
      </c>
    </row>
    <row r="78" spans="1:9" ht="15.75" thickBot="1" x14ac:dyDescent="0.3">
      <c r="A78" s="14" t="s">
        <v>264</v>
      </c>
      <c r="B78" s="15" t="s">
        <v>264</v>
      </c>
      <c r="C78" s="13" t="s">
        <v>65</v>
      </c>
      <c r="D78" s="15">
        <v>76</v>
      </c>
      <c r="E78" s="15">
        <v>190.23</v>
      </c>
      <c r="F78" s="15">
        <v>2.5</v>
      </c>
      <c r="G78" s="15">
        <v>22.61</v>
      </c>
      <c r="H78" s="15">
        <v>3045</v>
      </c>
      <c r="I78" s="15">
        <v>5300</v>
      </c>
    </row>
    <row r="79" spans="1:9" ht="15.75" thickBot="1" x14ac:dyDescent="0.3">
      <c r="A79" s="14" t="s">
        <v>265</v>
      </c>
      <c r="B79" s="15" t="s">
        <v>265</v>
      </c>
      <c r="C79" s="13" t="s">
        <v>266</v>
      </c>
      <c r="D79" s="15">
        <v>77</v>
      </c>
      <c r="E79" s="15">
        <v>192.21700000000001</v>
      </c>
      <c r="F79" s="15">
        <v>2.5</v>
      </c>
      <c r="G79" s="15">
        <v>22.65</v>
      </c>
      <c r="H79" s="15">
        <v>2410</v>
      </c>
      <c r="I79" s="15">
        <v>4130</v>
      </c>
    </row>
    <row r="80" spans="1:9" ht="15.75" thickBot="1" x14ac:dyDescent="0.3">
      <c r="A80" s="14" t="s">
        <v>267</v>
      </c>
      <c r="B80" s="15" t="s">
        <v>268</v>
      </c>
      <c r="C80" s="13" t="s">
        <v>269</v>
      </c>
      <c r="D80" s="15">
        <v>78</v>
      </c>
      <c r="E80" s="15">
        <v>195.078</v>
      </c>
      <c r="F80" s="15">
        <v>2.5</v>
      </c>
      <c r="G80" s="15">
        <v>21.45</v>
      </c>
      <c r="H80" s="15">
        <v>1772</v>
      </c>
      <c r="I80" s="15">
        <v>3827</v>
      </c>
    </row>
    <row r="81" spans="1:9" ht="15.75" thickBot="1" x14ac:dyDescent="0.3">
      <c r="A81" s="14" t="s">
        <v>270</v>
      </c>
      <c r="B81" s="15" t="s">
        <v>270</v>
      </c>
      <c r="C81" s="13" t="s">
        <v>271</v>
      </c>
      <c r="D81" s="15">
        <v>79</v>
      </c>
      <c r="E81" s="15">
        <v>196.96654000000001</v>
      </c>
      <c r="F81" s="15">
        <v>2.4900000000000002</v>
      </c>
      <c r="G81" s="15">
        <v>19.32</v>
      </c>
      <c r="H81" s="15">
        <v>1064.4000000000001</v>
      </c>
      <c r="I81" s="15">
        <v>3080</v>
      </c>
    </row>
    <row r="82" spans="1:9" ht="15.75" thickBot="1" x14ac:dyDescent="0.3">
      <c r="A82" s="14" t="s">
        <v>272</v>
      </c>
      <c r="B82" s="15" t="s">
        <v>273</v>
      </c>
      <c r="C82" s="13" t="s">
        <v>274</v>
      </c>
      <c r="D82" s="15">
        <v>80</v>
      </c>
      <c r="E82" s="15">
        <v>200.59</v>
      </c>
      <c r="F82" s="15">
        <v>2.5099999999999998</v>
      </c>
      <c r="G82" s="15">
        <v>13.55</v>
      </c>
      <c r="H82" s="15">
        <v>-39</v>
      </c>
      <c r="I82" s="15">
        <v>356.6</v>
      </c>
    </row>
    <row r="83" spans="1:9" ht="15.75" thickBot="1" x14ac:dyDescent="0.3">
      <c r="A83" s="14" t="s">
        <v>275</v>
      </c>
      <c r="B83" s="15" t="s">
        <v>275</v>
      </c>
      <c r="C83" s="13" t="s">
        <v>276</v>
      </c>
      <c r="D83" s="15">
        <v>81</v>
      </c>
      <c r="E83" s="15">
        <v>204.38329999999999</v>
      </c>
      <c r="F83" s="15">
        <v>2.52</v>
      </c>
      <c r="G83" s="15">
        <v>11.85</v>
      </c>
      <c r="H83" s="15">
        <v>303.5</v>
      </c>
      <c r="I83" s="15">
        <v>1457</v>
      </c>
    </row>
    <row r="84" spans="1:9" ht="15.75" thickBot="1" x14ac:dyDescent="0.3">
      <c r="A84" s="14" t="s">
        <v>277</v>
      </c>
      <c r="B84" s="15" t="s">
        <v>278</v>
      </c>
      <c r="C84" s="13" t="s">
        <v>279</v>
      </c>
      <c r="D84" s="15">
        <v>82</v>
      </c>
      <c r="E84" s="15">
        <v>207.2</v>
      </c>
      <c r="F84" s="15">
        <v>2.5299999999999998</v>
      </c>
      <c r="G84" s="15">
        <v>11.34</v>
      </c>
      <c r="H84" s="15">
        <v>327.5</v>
      </c>
      <c r="I84" s="15">
        <v>1740</v>
      </c>
    </row>
    <row r="85" spans="1:9" ht="15.75" thickBot="1" x14ac:dyDescent="0.3">
      <c r="A85" s="14" t="s">
        <v>280</v>
      </c>
      <c r="B85" s="15" t="s">
        <v>281</v>
      </c>
      <c r="C85" s="13" t="s">
        <v>282</v>
      </c>
      <c r="D85" s="15">
        <v>83</v>
      </c>
      <c r="E85" s="15">
        <v>208.98038</v>
      </c>
      <c r="F85" s="15">
        <v>2.52</v>
      </c>
      <c r="G85" s="15">
        <v>9.8000000000000007</v>
      </c>
      <c r="H85" s="15">
        <v>271.3</v>
      </c>
      <c r="I85" s="15">
        <v>1560</v>
      </c>
    </row>
    <row r="86" spans="1:9" ht="15.75" thickBot="1" x14ac:dyDescent="0.3">
      <c r="A86" s="14" t="s">
        <v>283</v>
      </c>
      <c r="B86" s="15" t="s">
        <v>283</v>
      </c>
      <c r="C86" s="13" t="s">
        <v>284</v>
      </c>
      <c r="D86" s="15">
        <v>84</v>
      </c>
      <c r="E86" s="15">
        <v>208.98240000000001</v>
      </c>
      <c r="F86" s="15">
        <v>2.4900000000000002</v>
      </c>
      <c r="G86" s="15">
        <v>9.1999999999999993</v>
      </c>
      <c r="H86" s="15">
        <v>254</v>
      </c>
      <c r="I86" s="15">
        <v>962</v>
      </c>
    </row>
    <row r="87" spans="1:9" ht="15.75" thickBot="1" x14ac:dyDescent="0.3">
      <c r="A87" s="14" t="s">
        <v>285</v>
      </c>
      <c r="B87" s="15" t="s">
        <v>286</v>
      </c>
      <c r="C87" s="13" t="s">
        <v>287</v>
      </c>
      <c r="D87" s="15">
        <v>85</v>
      </c>
      <c r="E87" s="15">
        <v>209.9871</v>
      </c>
      <c r="F87" s="15">
        <v>2.4700000000000002</v>
      </c>
      <c r="G87" s="15"/>
      <c r="H87" s="15">
        <v>302</v>
      </c>
      <c r="I87" s="15">
        <v>337</v>
      </c>
    </row>
    <row r="88" spans="1:9" ht="15.75" thickBot="1" x14ac:dyDescent="0.3">
      <c r="A88" s="14" t="s">
        <v>288</v>
      </c>
      <c r="B88" s="15" t="s">
        <v>288</v>
      </c>
      <c r="C88" s="13" t="s">
        <v>289</v>
      </c>
      <c r="D88" s="15">
        <v>86</v>
      </c>
      <c r="E88" s="15">
        <v>222.01759999999999</v>
      </c>
      <c r="F88" s="15">
        <v>2.58</v>
      </c>
      <c r="G88" s="15">
        <v>9.23</v>
      </c>
      <c r="H88" s="15">
        <v>-71</v>
      </c>
      <c r="I88" s="15">
        <v>-61.8</v>
      </c>
    </row>
    <row r="89" spans="1:9" ht="15.75" thickBot="1" x14ac:dyDescent="0.3">
      <c r="A89" s="14" t="s">
        <v>290</v>
      </c>
      <c r="B89" s="15" t="s">
        <v>290</v>
      </c>
      <c r="C89" s="13" t="s">
        <v>291</v>
      </c>
      <c r="D89" s="15">
        <v>87</v>
      </c>
      <c r="E89" s="15">
        <v>223.0197</v>
      </c>
      <c r="F89" s="15">
        <v>2.56</v>
      </c>
      <c r="G89" s="15"/>
      <c r="H89" s="15">
        <v>27</v>
      </c>
      <c r="I89" s="15">
        <v>677</v>
      </c>
    </row>
    <row r="90" spans="1:9" ht="15.75" thickBot="1" x14ac:dyDescent="0.3">
      <c r="A90" s="14" t="s">
        <v>292</v>
      </c>
      <c r="B90" s="15" t="s">
        <v>292</v>
      </c>
      <c r="C90" s="13" t="s">
        <v>293</v>
      </c>
      <c r="D90" s="15">
        <v>88</v>
      </c>
      <c r="E90" s="15">
        <v>226.02539999999999</v>
      </c>
      <c r="F90" s="15">
        <v>2.57</v>
      </c>
      <c r="G90" s="15">
        <v>5.5</v>
      </c>
      <c r="H90" s="15">
        <v>700</v>
      </c>
      <c r="I90" s="15">
        <v>1140</v>
      </c>
    </row>
    <row r="91" spans="1:9" ht="15.75" thickBot="1" x14ac:dyDescent="0.3">
      <c r="A91" s="14" t="s">
        <v>294</v>
      </c>
      <c r="B91" s="15" t="s">
        <v>294</v>
      </c>
      <c r="C91" s="13" t="s">
        <v>295</v>
      </c>
      <c r="D91" s="15">
        <v>89</v>
      </c>
      <c r="E91" s="15">
        <v>227.02780000000001</v>
      </c>
      <c r="F91" s="15">
        <v>2.5499999999999998</v>
      </c>
      <c r="G91" s="15">
        <v>10.07</v>
      </c>
      <c r="H91" s="15">
        <v>1050</v>
      </c>
      <c r="I91" s="15">
        <v>3200</v>
      </c>
    </row>
    <row r="92" spans="1:9" ht="15.75" thickBot="1" x14ac:dyDescent="0.3">
      <c r="A92" s="14" t="s">
        <v>296</v>
      </c>
      <c r="B92" s="15" t="s">
        <v>296</v>
      </c>
      <c r="C92" s="13" t="s">
        <v>297</v>
      </c>
      <c r="D92" s="15">
        <v>90</v>
      </c>
      <c r="E92" s="15">
        <v>232.03809999999999</v>
      </c>
      <c r="F92" s="15">
        <v>2.58</v>
      </c>
      <c r="G92" s="15">
        <v>11.72</v>
      </c>
      <c r="H92" s="15">
        <v>1750</v>
      </c>
      <c r="I92" s="15">
        <v>4790</v>
      </c>
    </row>
    <row r="93" spans="1:9" ht="15.75" thickBot="1" x14ac:dyDescent="0.3">
      <c r="A93" s="14" t="s">
        <v>298</v>
      </c>
      <c r="B93" s="15" t="s">
        <v>298</v>
      </c>
      <c r="C93" s="13" t="s">
        <v>299</v>
      </c>
      <c r="D93" s="15">
        <v>91</v>
      </c>
      <c r="E93" s="15">
        <v>231.03587999999999</v>
      </c>
      <c r="F93" s="15">
        <v>2.54</v>
      </c>
      <c r="G93" s="15">
        <v>15.37</v>
      </c>
      <c r="H93" s="15">
        <v>1554</v>
      </c>
      <c r="I93" s="15"/>
    </row>
    <row r="94" spans="1:9" ht="15.75" thickBot="1" x14ac:dyDescent="0.3">
      <c r="A94" s="14" t="s">
        <v>300</v>
      </c>
      <c r="B94" s="15" t="s">
        <v>301</v>
      </c>
      <c r="C94" s="13" t="s">
        <v>302</v>
      </c>
      <c r="D94" s="15">
        <v>92</v>
      </c>
      <c r="E94" s="15">
        <v>238.02891</v>
      </c>
      <c r="F94" s="15">
        <v>2.59</v>
      </c>
      <c r="G94" s="15">
        <v>18.97</v>
      </c>
      <c r="H94" s="15">
        <v>1132.3</v>
      </c>
      <c r="I94" s="15">
        <v>3818</v>
      </c>
    </row>
    <row r="95" spans="1:9" ht="15.75" thickBot="1" x14ac:dyDescent="0.3">
      <c r="A95" s="14" t="s">
        <v>303</v>
      </c>
      <c r="B95" s="15" t="s">
        <v>303</v>
      </c>
      <c r="C95" s="13" t="s">
        <v>304</v>
      </c>
      <c r="D95" s="15">
        <v>93</v>
      </c>
      <c r="E95" s="15">
        <v>237.04820000000001</v>
      </c>
      <c r="F95" s="15">
        <v>2.5499999999999998</v>
      </c>
      <c r="G95" s="15">
        <v>20.48</v>
      </c>
      <c r="H95" s="15">
        <v>640</v>
      </c>
      <c r="I95" s="15"/>
    </row>
    <row r="96" spans="1:9" ht="15.75" thickBot="1" x14ac:dyDescent="0.3">
      <c r="A96" s="14" t="s">
        <v>305</v>
      </c>
      <c r="B96" s="15" t="s">
        <v>305</v>
      </c>
      <c r="C96" s="13" t="s">
        <v>306</v>
      </c>
      <c r="D96" s="15">
        <v>94</v>
      </c>
      <c r="E96" s="15">
        <v>244.0642</v>
      </c>
      <c r="F96" s="15">
        <v>2.6</v>
      </c>
      <c r="G96" s="15">
        <v>19.739999999999998</v>
      </c>
      <c r="H96" s="15">
        <v>641</v>
      </c>
      <c r="I96" s="15"/>
    </row>
    <row r="97" spans="1:9" ht="15.75" thickBot="1" x14ac:dyDescent="0.3">
      <c r="A97" s="14" t="s">
        <v>307</v>
      </c>
      <c r="B97" s="15" t="s">
        <v>307</v>
      </c>
      <c r="C97" s="13" t="s">
        <v>308</v>
      </c>
      <c r="D97" s="15">
        <v>95</v>
      </c>
      <c r="E97" s="15">
        <v>243.06139999999999</v>
      </c>
      <c r="F97" s="15">
        <v>2.56</v>
      </c>
      <c r="G97" s="15">
        <v>13.67</v>
      </c>
      <c r="H97" s="15">
        <v>994</v>
      </c>
      <c r="I97" s="15"/>
    </row>
    <row r="98" spans="1:9" ht="15.75" thickBot="1" x14ac:dyDescent="0.3">
      <c r="A98" s="14" t="s">
        <v>309</v>
      </c>
      <c r="B98" s="15" t="s">
        <v>309</v>
      </c>
      <c r="C98" s="13" t="s">
        <v>310</v>
      </c>
      <c r="D98" s="15">
        <v>96</v>
      </c>
      <c r="E98" s="15">
        <v>247.0703</v>
      </c>
      <c r="F98" s="15">
        <v>2.57</v>
      </c>
      <c r="G98" s="15">
        <v>13.51</v>
      </c>
      <c r="H98" s="15">
        <v>1340</v>
      </c>
      <c r="I98" s="15"/>
    </row>
    <row r="99" spans="1:9" ht="15.75" thickBot="1" x14ac:dyDescent="0.3">
      <c r="A99" s="14" t="s">
        <v>311</v>
      </c>
      <c r="B99" s="15" t="s">
        <v>311</v>
      </c>
      <c r="C99" s="13" t="s">
        <v>312</v>
      </c>
      <c r="D99" s="15">
        <v>97</v>
      </c>
      <c r="E99" s="15">
        <v>247.0703</v>
      </c>
      <c r="F99" s="15">
        <v>2.5499999999999998</v>
      </c>
      <c r="G99" s="15">
        <v>13.25</v>
      </c>
      <c r="H99" s="15">
        <v>986</v>
      </c>
      <c r="I99" s="15"/>
    </row>
    <row r="100" spans="1:9" ht="15.75" thickBot="1" x14ac:dyDescent="0.3">
      <c r="A100" s="14" t="s">
        <v>313</v>
      </c>
      <c r="B100" s="15" t="s">
        <v>313</v>
      </c>
      <c r="C100" s="13" t="s">
        <v>314</v>
      </c>
      <c r="D100" s="15">
        <v>98</v>
      </c>
      <c r="E100" s="15">
        <v>251.0796</v>
      </c>
      <c r="F100" s="15">
        <v>2.56</v>
      </c>
      <c r="G100" s="15">
        <v>15.1</v>
      </c>
      <c r="H100" s="15">
        <v>900</v>
      </c>
      <c r="I100" s="15"/>
    </row>
    <row r="101" spans="1:9" ht="15.75" thickBot="1" x14ac:dyDescent="0.3">
      <c r="A101" s="14" t="s">
        <v>315</v>
      </c>
      <c r="B101" s="15" t="s">
        <v>315</v>
      </c>
      <c r="C101" s="13" t="s">
        <v>316</v>
      </c>
      <c r="D101" s="15">
        <v>99</v>
      </c>
      <c r="E101" s="15">
        <v>252.0829</v>
      </c>
      <c r="F101" s="15">
        <v>2.5499999999999998</v>
      </c>
      <c r="G101" s="15"/>
      <c r="H101" s="15"/>
      <c r="I101" s="15"/>
    </row>
    <row r="102" spans="1:9" ht="15.75" thickBot="1" x14ac:dyDescent="0.3">
      <c r="A102" s="14" t="s">
        <v>317</v>
      </c>
      <c r="B102" s="15" t="s">
        <v>317</v>
      </c>
      <c r="C102" s="13" t="s">
        <v>318</v>
      </c>
      <c r="D102" s="15">
        <v>100</v>
      </c>
      <c r="E102" s="15">
        <v>257.0951</v>
      </c>
      <c r="F102" s="15">
        <v>2.57</v>
      </c>
      <c r="G102" s="15"/>
      <c r="H102" s="15"/>
      <c r="I102" s="15"/>
    </row>
    <row r="103" spans="1:9" ht="15.75" thickBot="1" x14ac:dyDescent="0.3">
      <c r="A103" s="14" t="s">
        <v>319</v>
      </c>
      <c r="B103" s="15" t="s">
        <v>319</v>
      </c>
      <c r="C103" s="13" t="s">
        <v>320</v>
      </c>
      <c r="D103" s="15">
        <v>101</v>
      </c>
      <c r="E103" s="15">
        <v>258.09859999999998</v>
      </c>
      <c r="F103" s="15">
        <v>2.56</v>
      </c>
      <c r="G103" s="15"/>
      <c r="H103" s="15"/>
      <c r="I103" s="15"/>
    </row>
    <row r="104" spans="1:9" ht="15.75" thickBot="1" x14ac:dyDescent="0.3">
      <c r="A104" s="14" t="s">
        <v>321</v>
      </c>
      <c r="B104" s="15" t="s">
        <v>321</v>
      </c>
      <c r="C104" s="13" t="s">
        <v>322</v>
      </c>
      <c r="D104" s="15">
        <v>102</v>
      </c>
      <c r="E104" s="15">
        <v>259.10090000000002</v>
      </c>
      <c r="F104" s="15">
        <v>2.54</v>
      </c>
      <c r="G104" s="15"/>
      <c r="H104" s="15"/>
      <c r="I104" s="15"/>
    </row>
    <row r="105" spans="1:9" ht="15.75" thickBot="1" x14ac:dyDescent="0.3">
      <c r="A105" s="14" t="s">
        <v>323</v>
      </c>
      <c r="B105" s="15" t="s">
        <v>323</v>
      </c>
      <c r="C105" s="13" t="s">
        <v>324</v>
      </c>
      <c r="D105" s="15">
        <v>103</v>
      </c>
      <c r="E105" s="15">
        <v>262.11</v>
      </c>
      <c r="F105" s="15">
        <v>2.54</v>
      </c>
      <c r="G105" s="15"/>
      <c r="H105" s="15"/>
      <c r="I105" s="15"/>
    </row>
    <row r="106" spans="1:9" ht="15.75" thickBot="1" x14ac:dyDescent="0.3">
      <c r="A106" s="14" t="s">
        <v>325</v>
      </c>
      <c r="B106" s="15" t="s">
        <v>325</v>
      </c>
      <c r="C106" s="13" t="s">
        <v>326</v>
      </c>
      <c r="D106" s="15">
        <v>104</v>
      </c>
      <c r="E106" s="15">
        <v>261.10890000000001</v>
      </c>
      <c r="F106" s="15">
        <v>2.5099999999999998</v>
      </c>
      <c r="G106" s="15"/>
      <c r="H106" s="15"/>
      <c r="I106" s="15"/>
    </row>
    <row r="107" spans="1:9" ht="15.75" thickBot="1" x14ac:dyDescent="0.3">
      <c r="A107" s="14" t="s">
        <v>327</v>
      </c>
      <c r="B107" s="15" t="s">
        <v>328</v>
      </c>
      <c r="C107" s="13" t="s">
        <v>329</v>
      </c>
      <c r="D107" s="15">
        <v>105</v>
      </c>
      <c r="E107" s="15">
        <v>262.11439999999999</v>
      </c>
      <c r="F107" s="15">
        <v>2.5</v>
      </c>
      <c r="G107" s="15"/>
      <c r="H107" s="15"/>
      <c r="I107" s="15"/>
    </row>
    <row r="108" spans="1:9" ht="15.75" thickBot="1" x14ac:dyDescent="0.3">
      <c r="A108" s="14" t="s">
        <v>330</v>
      </c>
      <c r="B108" s="15" t="s">
        <v>330</v>
      </c>
      <c r="C108" s="13" t="s">
        <v>331</v>
      </c>
      <c r="D108" s="15">
        <v>106</v>
      </c>
      <c r="E108" s="15">
        <v>263.11860000000001</v>
      </c>
      <c r="F108" s="15">
        <v>2.48</v>
      </c>
      <c r="G108" s="15"/>
      <c r="H108" s="15"/>
      <c r="I108" s="15"/>
    </row>
    <row r="109" spans="1:9" ht="15.75" thickBot="1" x14ac:dyDescent="0.3">
      <c r="A109" s="14" t="s">
        <v>332</v>
      </c>
      <c r="B109" s="15" t="s">
        <v>332</v>
      </c>
      <c r="C109" s="13" t="s">
        <v>333</v>
      </c>
      <c r="D109" s="15">
        <v>107</v>
      </c>
      <c r="E109" s="15">
        <v>262.12310000000002</v>
      </c>
      <c r="F109" s="15">
        <v>2.4500000000000002</v>
      </c>
      <c r="G109" s="15"/>
      <c r="H109" s="15"/>
      <c r="I109" s="15"/>
    </row>
    <row r="110" spans="1:9" ht="15.75" thickBot="1" x14ac:dyDescent="0.3">
      <c r="A110" s="14" t="s">
        <v>334</v>
      </c>
      <c r="B110" s="15" t="s">
        <v>334</v>
      </c>
      <c r="C110" s="13" t="s">
        <v>335</v>
      </c>
      <c r="D110" s="15">
        <v>108</v>
      </c>
      <c r="E110" s="15">
        <v>265.13060000000002</v>
      </c>
      <c r="F110" s="15">
        <v>2.4500000000000002</v>
      </c>
      <c r="G110" s="15"/>
      <c r="H110" s="15"/>
      <c r="I110" s="15"/>
    </row>
    <row r="111" spans="1:9" ht="15.75" thickBot="1" x14ac:dyDescent="0.3">
      <c r="A111" s="14" t="s">
        <v>336</v>
      </c>
      <c r="B111" s="15" t="s">
        <v>336</v>
      </c>
      <c r="C111" s="13" t="s">
        <v>337</v>
      </c>
      <c r="D111" s="15">
        <v>109</v>
      </c>
      <c r="E111" s="15">
        <v>266.13780000000003</v>
      </c>
      <c r="F111" s="15">
        <v>2.44</v>
      </c>
      <c r="G111" s="15"/>
      <c r="H111" s="15"/>
      <c r="I111" s="15"/>
    </row>
    <row r="112" spans="1:9" ht="15.75" thickBot="1" x14ac:dyDescent="0.3">
      <c r="A112" s="14" t="s">
        <v>338</v>
      </c>
      <c r="B112" s="15" t="s">
        <v>339</v>
      </c>
      <c r="C112" s="13" t="s">
        <v>340</v>
      </c>
      <c r="D112" s="15">
        <v>110</v>
      </c>
      <c r="E112" s="15">
        <v>269</v>
      </c>
      <c r="F112" s="15">
        <v>2.4500000000000002</v>
      </c>
      <c r="G112" s="15"/>
      <c r="H112" s="15"/>
      <c r="I112" s="15"/>
    </row>
    <row r="113" spans="1:9" ht="15.75" thickBot="1" x14ac:dyDescent="0.3">
      <c r="A113" s="14" t="s">
        <v>341</v>
      </c>
      <c r="B113" s="15" t="s">
        <v>342</v>
      </c>
      <c r="C113" s="13" t="s">
        <v>343</v>
      </c>
      <c r="D113" s="15">
        <v>111</v>
      </c>
      <c r="E113" s="15">
        <v>272</v>
      </c>
      <c r="F113" s="15">
        <v>2.4500000000000002</v>
      </c>
      <c r="G113" s="15"/>
      <c r="H113" s="15"/>
      <c r="I113" s="15"/>
    </row>
    <row r="114" spans="1:9" ht="15.75" thickBot="1" x14ac:dyDescent="0.3">
      <c r="A114" s="14" t="s">
        <v>344</v>
      </c>
      <c r="B114" s="15" t="s">
        <v>345</v>
      </c>
      <c r="C114" s="13" t="s">
        <v>346</v>
      </c>
      <c r="D114" s="15">
        <v>112</v>
      </c>
      <c r="E114" s="15">
        <v>277</v>
      </c>
      <c r="F114" s="15">
        <v>2.4700000000000002</v>
      </c>
      <c r="G114" s="15"/>
      <c r="H114" s="15"/>
      <c r="I114" s="15"/>
    </row>
    <row r="115" spans="1:9" ht="15.75" thickBot="1" x14ac:dyDescent="0.3">
      <c r="A115" s="14"/>
      <c r="B115" s="15"/>
      <c r="C115" s="13" t="s">
        <v>347</v>
      </c>
      <c r="D115" s="15">
        <v>113</v>
      </c>
      <c r="E115" s="15"/>
      <c r="F115" s="15"/>
      <c r="G115" s="15"/>
      <c r="H115" s="15"/>
      <c r="I115" s="15"/>
    </row>
    <row r="116" spans="1:9" ht="15.75" thickBot="1" x14ac:dyDescent="0.3">
      <c r="A116" s="14" t="s">
        <v>348</v>
      </c>
      <c r="B116" s="15" t="s">
        <v>348</v>
      </c>
      <c r="C116" s="13" t="s">
        <v>349</v>
      </c>
      <c r="D116" s="15">
        <v>114</v>
      </c>
      <c r="E116" s="15"/>
      <c r="F116" s="15"/>
      <c r="G116" s="15"/>
      <c r="H116" s="15"/>
      <c r="I116" s="15"/>
    </row>
    <row r="117" spans="1:9" ht="15.75" thickBot="1" x14ac:dyDescent="0.3">
      <c r="A117" s="14"/>
      <c r="B117" s="15"/>
      <c r="C117" s="13" t="s">
        <v>350</v>
      </c>
      <c r="D117" s="15">
        <v>115</v>
      </c>
      <c r="E117" s="15"/>
      <c r="F117" s="15"/>
      <c r="G117" s="15"/>
      <c r="H117" s="15"/>
      <c r="I117" s="15"/>
    </row>
    <row r="118" spans="1:9" ht="15.75" thickBot="1" x14ac:dyDescent="0.3">
      <c r="A118" s="14" t="s">
        <v>351</v>
      </c>
      <c r="B118" s="15" t="s">
        <v>351</v>
      </c>
      <c r="C118" s="13" t="s">
        <v>352</v>
      </c>
      <c r="D118" s="15">
        <v>116</v>
      </c>
      <c r="E118" s="15"/>
      <c r="F118" s="15"/>
      <c r="G118" s="15"/>
      <c r="H118" s="15"/>
      <c r="I118" s="15"/>
    </row>
    <row r="119" spans="1:9" ht="15.75" thickBot="1" x14ac:dyDescent="0.3">
      <c r="A119" s="14"/>
      <c r="B119" s="15"/>
      <c r="C119" s="13" t="s">
        <v>353</v>
      </c>
      <c r="D119" s="15">
        <v>117</v>
      </c>
      <c r="E119" s="15"/>
      <c r="F119" s="15"/>
      <c r="G119" s="15"/>
      <c r="H119" s="15"/>
      <c r="I119" s="15"/>
    </row>
    <row r="120" spans="1:9" ht="15.75" thickBot="1" x14ac:dyDescent="0.3">
      <c r="A120" s="14" t="s">
        <v>354</v>
      </c>
      <c r="B120" s="15" t="s">
        <v>354</v>
      </c>
      <c r="C120" s="13" t="s">
        <v>355</v>
      </c>
      <c r="D120" s="15">
        <v>118</v>
      </c>
      <c r="E120" s="15"/>
      <c r="F120" s="15"/>
      <c r="G120" s="15"/>
      <c r="H120" s="15"/>
      <c r="I120" s="15"/>
    </row>
  </sheetData>
  <sheetProtection algorithmName="SHA-512" hashValue="dNwi2wCX5+qUVH+Gls8BBejU4/G/gu7zrrJXfG7RUDKXDunw8t70ZRSZpcMN5D+GdFylXHYvQGcD42ecNaaOsQ==" saltValue="efOmPQgQyj9dwVUGAzOivQ==" spinCount="100000" sheet="1" objects="1" scenarios="1"/>
  <mergeCells count="1">
    <mergeCell ref="A1:I1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/>
  <dimension ref="A1:C10"/>
  <sheetViews>
    <sheetView workbookViewId="0">
      <selection activeCell="B9" sqref="B9"/>
    </sheetView>
  </sheetViews>
  <sheetFormatPr baseColWidth="10" defaultRowHeight="15" x14ac:dyDescent="0.25"/>
  <cols>
    <col min="1" max="1" width="23.28515625" customWidth="1"/>
    <col min="2" max="2" width="16.42578125" customWidth="1"/>
    <col min="3" max="3" width="161.85546875" customWidth="1"/>
  </cols>
  <sheetData>
    <row r="1" spans="1:3" ht="15.75" thickBot="1" x14ac:dyDescent="0.3"/>
    <row r="2" spans="1:3" ht="70.150000000000006" customHeight="1" thickBot="1" x14ac:dyDescent="0.45">
      <c r="A2" s="113" t="s">
        <v>409</v>
      </c>
      <c r="C2" s="116">
        <f>Eingabemaske!B14</f>
        <v>0</v>
      </c>
    </row>
    <row r="3" spans="1:3" ht="45" customHeight="1" x14ac:dyDescent="0.35">
      <c r="A3" s="113" t="s">
        <v>408</v>
      </c>
      <c r="B3" s="115">
        <f>Calc!BI1</f>
        <v>0</v>
      </c>
      <c r="C3" s="114" t="str">
        <f>Calc!AX1</f>
        <v/>
      </c>
    </row>
    <row r="4" spans="1:3" ht="45" customHeight="1" x14ac:dyDescent="0.35">
      <c r="A4" s="113" t="s">
        <v>407</v>
      </c>
      <c r="B4" s="112" t="e">
        <f>Calc!BJ2</f>
        <v>#DIV/0!</v>
      </c>
    </row>
    <row r="5" spans="1:3" ht="45" customHeight="1" x14ac:dyDescent="0.35">
      <c r="A5" s="113" t="s">
        <v>406</v>
      </c>
      <c r="B5" s="112" t="e">
        <f>Calc!BJ3</f>
        <v>#DIV/0!</v>
      </c>
    </row>
    <row r="6" spans="1:3" ht="45" customHeight="1" x14ac:dyDescent="0.35">
      <c r="A6" s="113" t="s">
        <v>405</v>
      </c>
      <c r="B6" s="112" t="e">
        <f>Calc!BJ61</f>
        <v>#DIV/0!</v>
      </c>
    </row>
    <row r="7" spans="1:3" ht="45" customHeight="1" x14ac:dyDescent="0.35">
      <c r="A7" s="113" t="s">
        <v>404</v>
      </c>
      <c r="B7" s="112" t="e">
        <f>Calc!BJ88</f>
        <v>#DIV/0!</v>
      </c>
    </row>
    <row r="8" spans="1:3" ht="45" customHeight="1" x14ac:dyDescent="0.35">
      <c r="A8" s="113" t="s">
        <v>403</v>
      </c>
      <c r="B8" s="112" t="e">
        <f>Calc!BJ87</f>
        <v>#DIV/0!</v>
      </c>
    </row>
    <row r="9" spans="1:3" ht="45" customHeight="1" x14ac:dyDescent="0.35">
      <c r="A9" s="113" t="s">
        <v>402</v>
      </c>
      <c r="B9" s="112" t="e">
        <f>Calc!BJ70</f>
        <v>#DIV/0!</v>
      </c>
    </row>
    <row r="10" spans="1:3" ht="45" customHeight="1" x14ac:dyDescent="0.35">
      <c r="A10" s="113" t="s">
        <v>505</v>
      </c>
      <c r="B10" s="112" t="e">
        <f>Calc!BJ35</f>
        <v>#DIV/0!</v>
      </c>
    </row>
  </sheetData>
  <sheetProtection algorithmName="SHA-512" hashValue="e2mitYRqbG3DouImK67jS0OkTekH5/z5jhLzc+D3u98kfOQ+sA/21iUZk8qRVJwtSsI1+9rGBLDH1f6HAYdlLQ==" saltValue="2oHBvt6hotGAm1aVOwZ/Rw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/>
  <dimension ref="A1:CE117"/>
  <sheetViews>
    <sheetView topLeftCell="C1" zoomScale="70" zoomScaleNormal="70" workbookViewId="0">
      <selection activeCell="H1" sqref="H1:AU30"/>
    </sheetView>
  </sheetViews>
  <sheetFormatPr baseColWidth="10" defaultRowHeight="15" x14ac:dyDescent="0.25"/>
  <cols>
    <col min="2" max="2" width="12.5703125" bestFit="1" customWidth="1"/>
    <col min="5" max="5" width="28.42578125" customWidth="1"/>
    <col min="7" max="7" width="51.28515625" customWidth="1"/>
    <col min="8" max="8" width="4.7109375" customWidth="1"/>
    <col min="9" max="9" width="4.7109375" style="118" customWidth="1"/>
    <col min="10" max="47" width="4.7109375" customWidth="1"/>
    <col min="62" max="62" width="11.42578125" style="117"/>
  </cols>
  <sheetData>
    <row r="1" spans="1:62" x14ac:dyDescent="0.25">
      <c r="A1">
        <v>1</v>
      </c>
      <c r="B1" t="str">
        <f>SUBSTITUTE(SUBSTITUTE("Q"&amp;$B$10&amp;"(Q2)2"," ",""),".",",")</f>
        <v>Q0(Q2)2</v>
      </c>
      <c r="E1" s="125" t="s">
        <v>503</v>
      </c>
      <c r="F1" t="str">
        <f>IFERROR(LEFT(B1,IFERROR(SEARCH("(",B1),LEN(B1))),"")</f>
        <v>Q0(</v>
      </c>
      <c r="H1" t="str">
        <f t="shared" ref="H1:H30" si="0">IF(LEN($F$1)&gt;=$A1,RIGHT(LEFT($F$1,$A1)),"")</f>
        <v>Q</v>
      </c>
      <c r="I1" s="126" t="str">
        <f>IFERROR(IF(AND(CODE(H1)&gt;64,CODE(H1)&lt;=90),"G",IF(AND(CODE(H1)&gt;=97,CODE(H1)&lt;=122),"k",IF(AND(CODE(H1)&gt;=48,CODE(H1)&lt;=57),"N",IF(OR(CODE(H1)=41,CODE(H1)=40),"G")))),"")</f>
        <v>G</v>
      </c>
      <c r="J1" t="str">
        <f t="shared" ref="J1:J30" si="1">IF(LEN($F$3)&gt;=$A1,RIGHT(LEFT($F$3,$A1)),"")</f>
        <v>Q</v>
      </c>
      <c r="K1" s="126" t="str">
        <f>IFERROR(IF(AND(CODE(J1)&gt;64,CODE(J1)&lt;=90),"G",IF(AND(CODE(J1)&gt;=97,CODE(J1)&lt;=122),"k",IF(AND(CODE(J1)&gt;=48,CODE(J1)&lt;=57),"N",IF(OR(CODE(J1)=41,CODE(J1)=40),"G")))),"")</f>
        <v>G</v>
      </c>
      <c r="L1" t="str">
        <f t="shared" ref="L1:L30" si="2">IF(LEN($F$7)&gt;=$A1,RIGHT(LEFT($F$7,$A1)),"")</f>
        <v/>
      </c>
      <c r="M1" s="126" t="str">
        <f>IFERROR(IF(AND(CODE(L1)&gt;64,CODE(L1)&lt;=90),"G",IF(AND(CODE(L1)&gt;=97,CODE(L1)&lt;=122),"k",IF(AND(CODE(L1)&gt;=48,CODE(L1)&lt;=57),"N",IF(OR(CODE(L1)=41,CODE(L1)=40),"G")))),"")</f>
        <v/>
      </c>
      <c r="N1" t="e">
        <f t="shared" ref="N1:N30" si="3">IF(LEN($F$9)&gt;=$A1,RIGHT(LEFT($F$9,$A1)),"")</f>
        <v>#VALUE!</v>
      </c>
      <c r="O1" s="126" t="str">
        <f>IFERROR(IF(AND(CODE(N1)&gt;64,CODE(N1)&lt;=90),"G",IF(AND(CODE(N1)&gt;=97,CODE(N1)&lt;=122),"k",IF(AND(CODE(N1)&gt;=48,CODE(N1)&lt;=57),"N",IF(OR(CODE(N1)=41,CODE(N1)=40),"G")))),"")</f>
        <v/>
      </c>
      <c r="P1" t="e">
        <f t="shared" ref="P1:P30" si="4">IF(LEN($F$13)&gt;=$A1,RIGHT(LEFT($F$13,$A1)),"")</f>
        <v>#VALUE!</v>
      </c>
      <c r="Q1" s="126" t="str">
        <f>IFERROR(IF(AND(CODE(P1)&gt;64,CODE(P1)&lt;=90),"G",IF(AND(CODE(P1)&gt;=97,CODE(P1)&lt;=122),"k",IF(AND(CODE(P1)&gt;=48,CODE(P1)&lt;=57),"N",IF(OR(CODE(P1)=41,CODE(P1)=40),"G")))),"")</f>
        <v/>
      </c>
      <c r="R1" t="e">
        <f t="shared" ref="R1:R30" si="5">IF(LEN($F$15)&gt;=$A1,RIGHT(LEFT($F$15,$A1)),"")</f>
        <v>#VALUE!</v>
      </c>
      <c r="S1" s="126" t="str">
        <f>IFERROR(IF(AND(CODE(R1)&gt;64,CODE(R1)&lt;=90),"G",IF(AND(CODE(R1)&gt;=97,CODE(R1)&lt;=122),"k",IF(AND(CODE(R1)&gt;=48,CODE(R1)&lt;=57),"N",IF(OR(CODE(R1)=41,CODE(R1)=40),"G")))),"")</f>
        <v/>
      </c>
      <c r="T1" t="e">
        <f t="shared" ref="T1:T30" si="6">IF(LEN($F$19)&gt;=$A1,RIGHT(LEFT($F$19,$A1)),"")</f>
        <v>#VALUE!</v>
      </c>
      <c r="U1" s="126" t="str">
        <f>IFERROR(IF(AND(CODE(T1)&gt;64,CODE(T1)&lt;=90),"G",IF(AND(CODE(T1)&gt;=97,CODE(T1)&lt;=122),"k",IF(AND(CODE(T1)&gt;=48,CODE(T1)&lt;=57),"N",IF(OR(CODE(T1)=41,CODE(T1)=40),"G")))),"")</f>
        <v/>
      </c>
      <c r="V1" t="e">
        <f t="shared" ref="V1:V30" si="7">IF(LEN($F$21)&gt;=$A1,RIGHT(LEFT($F$21,$A1)),"")</f>
        <v>#VALUE!</v>
      </c>
      <c r="W1" s="126" t="str">
        <f>IFERROR(IF(AND(CODE(V1)&gt;64,CODE(V1)&lt;=90),"G",IF(AND(CODE(V1)&gt;=97,CODE(V1)&lt;=122),"k",IF(AND(CODE(V1)&gt;=48,CODE(V1)&lt;=57),"N",IF(OR(CODE(V1)=41,CODE(V1)=40),"G")))),"")</f>
        <v/>
      </c>
      <c r="X1" t="e">
        <f t="shared" ref="X1:X30" si="8">IF(LEN($F$25)&gt;=$A1,RIGHT(LEFT($F$25,$A1)),"")</f>
        <v>#VALUE!</v>
      </c>
      <c r="Y1" s="126" t="str">
        <f>IFERROR(IF(AND(CODE(X1)&gt;64,CODE(X1)&lt;=90),"G",IF(AND(CODE(X1)&gt;=97,CODE(X1)&lt;=122),"k",IF(AND(CODE(X1)&gt;=48,CODE(X1)&lt;=57),"N",IF(OR(CODE(X1)=41,CODE(X1)=40),"G")))),"")</f>
        <v/>
      </c>
      <c r="Z1" t="e">
        <f t="shared" ref="Z1:Z30" si="9">IF(LEN($F$27)&gt;=$A1,RIGHT(LEFT($F$27,$A1)),"")</f>
        <v>#VALUE!</v>
      </c>
      <c r="AA1" s="126" t="str">
        <f>IFERROR(IF(AND(CODE(Z1)&gt;64,CODE(Z1)&lt;=90),"G",IF(AND(CODE(Z1)&gt;=97,CODE(Z1)&lt;=122),"k",IF(AND(CODE(Z1)&gt;=48,CODE(Z1)&lt;=57),"N",IF(OR(CODE(Z1)=41,CODE(Z1)=40),"G")))),"")</f>
        <v/>
      </c>
      <c r="AB1" t="e">
        <f t="shared" ref="AB1:AB30" si="10">IF(LEN($F$31)&gt;=$A1,RIGHT(LEFT($F$31,$A1)),"")</f>
        <v>#VALUE!</v>
      </c>
      <c r="AC1" s="126" t="str">
        <f>IFERROR(IF(AND(CODE(AB1)&gt;64,CODE(AB1)&lt;=90),"G",IF(AND(CODE(AB1)&gt;=97,CODE(AB1)&lt;=122),"k",IF(AND(CODE(AB1)&gt;=48,CODE(AB1)&lt;=57),"N",IF(OR(CODE(AB1)=41,CODE(AB1)=40),"G")))),"")</f>
        <v/>
      </c>
      <c r="AD1" t="e">
        <f t="shared" ref="AD1:AD30" si="11">IF(LEN($F$33)&gt;=$A1,RIGHT(LEFT($F$33,$A1)),"")</f>
        <v>#VALUE!</v>
      </c>
      <c r="AE1" s="126" t="str">
        <f>IFERROR(IF(AND(CODE(AD1)&gt;64,CODE(AD1)&lt;=90),"G",IF(AND(CODE(AD1)&gt;=97,CODE(AD1)&lt;=122),"k",IF(AND(CODE(AD1)&gt;=48,CODE(AD1)&lt;=57),"N",IF(OR(CODE(AD1)=41,CODE(AD1)=40),"G")))),"")</f>
        <v/>
      </c>
      <c r="AF1" t="e">
        <f t="shared" ref="AF1:AF30" si="12">IF(LEN($F$37)&gt;=$A1,RIGHT(LEFT($F$37,$A1)),"")</f>
        <v>#VALUE!</v>
      </c>
      <c r="AG1" s="126" t="str">
        <f>IFERROR(IF(AND(CODE(AF1)&gt;64,CODE(AF1)&lt;=90),"G",IF(AND(CODE(AF1)&gt;=97,CODE(AF1)&lt;=122),"k",IF(AND(CODE(AF1)&gt;=48,CODE(AF1)&lt;=57),"N",IF(OR(CODE(AF1)=41,CODE(AF1)=40),"G")))),"")</f>
        <v/>
      </c>
      <c r="AH1" t="e">
        <f t="shared" ref="AH1:AH30" si="13">IF(LEN($F$39)&gt;=$A1,RIGHT(LEFT($F$39,$A1)),"")</f>
        <v>#VALUE!</v>
      </c>
      <c r="AI1" s="126" t="str">
        <f>IFERROR(IF(AND(CODE(AH1)&gt;64,CODE(AH1)&lt;=90),"G",IF(AND(CODE(AH1)&gt;=97,CODE(AH1)&lt;=122),"k",IF(AND(CODE(AH1)&gt;=48,CODE(AH1)&lt;=57),"N",IF(OR(CODE(AH1)=41,CODE(AH1)=40),"G")))),"")</f>
        <v/>
      </c>
      <c r="AJ1" t="e">
        <f t="shared" ref="AJ1:AJ30" si="14">IF(LEN($F$43)&gt;=$A1,RIGHT(LEFT($F$43,$A1)),"")</f>
        <v>#VALUE!</v>
      </c>
      <c r="AK1" s="126" t="str">
        <f>IFERROR(IF(AND(CODE(AJ1)&gt;64,CODE(AJ1)&lt;=90),"G",IF(AND(CODE(AJ1)&gt;=97,CODE(AJ1)&lt;=122),"k",IF(AND(CODE(AJ1)&gt;=48,CODE(AJ1)&lt;=57),"N",IF(OR(CODE(AJ1)=41,CODE(AJ1)=40),"G")))),"")</f>
        <v/>
      </c>
      <c r="AL1" t="e">
        <f t="shared" ref="AL1:AL30" si="15">IF(LEN($F$45)&gt;=$A1,RIGHT(LEFT($F$45,$A1)),"")</f>
        <v>#VALUE!</v>
      </c>
      <c r="AM1" s="126" t="str">
        <f>IFERROR(IF(AND(CODE(AL1)&gt;64,CODE(AL1)&lt;=90),"G",IF(AND(CODE(AL1)&gt;=97,CODE(AL1)&lt;=122),"k",IF(AND(CODE(AL1)&gt;=48,CODE(AL1)&lt;=57),"N",IF(OR(CODE(AL1)=41,CODE(AL1)=40),"G")))),"")</f>
        <v/>
      </c>
      <c r="AN1" t="e">
        <f t="shared" ref="AN1:AN30" si="16">IF(LEN($F$49)&gt;=$A1,RIGHT(LEFT($F$49,$A1)),"")</f>
        <v>#VALUE!</v>
      </c>
      <c r="AO1" s="126" t="str">
        <f>IFERROR(IF(AND(CODE(AN1)&gt;64,CODE(AN1)&lt;=90),"G",IF(AND(CODE(AN1)&gt;=97,CODE(AN1)&lt;=122),"k",IF(AND(CODE(AN1)&gt;=48,CODE(AN1)&lt;=57),"N",IF(OR(CODE(AN1)=41,CODE(AN1)=40),"G")))),"")</f>
        <v/>
      </c>
      <c r="AP1" t="e">
        <f t="shared" ref="AP1:AP30" si="17">IF(LEN($F$51)&gt;=$A1,RIGHT(LEFT($F$51,$A1)),"")</f>
        <v>#VALUE!</v>
      </c>
      <c r="AQ1" s="126" t="str">
        <f>IFERROR(IF(AND(CODE(AP1)&gt;64,CODE(AP1)&lt;=90),"G",IF(AND(CODE(AP1)&gt;=97,CODE(AP1)&lt;=122),"k",IF(AND(CODE(AP1)&gt;=48,CODE(AP1)&lt;=57),"N",IF(OR(CODE(AP1)=41,CODE(AP1)=40),"G")))),"")</f>
        <v/>
      </c>
      <c r="AR1" t="e">
        <f t="shared" ref="AR1:AR30" si="18">IF(LEN($F$55)&gt;=$A1,RIGHT(LEFT($F$55,$A1)),"")</f>
        <v>#VALUE!</v>
      </c>
      <c r="AS1" s="126" t="str">
        <f>IFERROR(IF(AND(CODE(AR1)&gt;64,CODE(AR1)&lt;=90),"G",IF(AND(CODE(AR1)&gt;=97,CODE(AR1)&lt;=122),"k",IF(AND(CODE(AR1)&gt;=48,CODE(AR1)&lt;=57),"N",IF(OR(CODE(AR1)=41,CODE(AR1)=40),"G")))),"")</f>
        <v/>
      </c>
      <c r="AT1" t="e">
        <f t="shared" ref="AT1:AT30" si="19">IF(LEN($F$57)&gt;=$A1,RIGHT(LEFT($F$57,$A1)),"")</f>
        <v>#VALUE!</v>
      </c>
      <c r="AU1" s="126" t="str">
        <f>IFERROR(IF(AND(CODE(AT1)&gt;64,CODE(AT1)&lt;=90),"G",IF(AND(CODE(AT1)&gt;=97,CODE(AT1)&lt;=122),"k",IF(AND(CODE(AT1)&gt;=48,CODE(AT1)&lt;=57),"N",IF(OR(CODE(AT1)=41,CODE(AT1)=40),"G")))),"")</f>
        <v/>
      </c>
      <c r="AW1" s="128" t="s">
        <v>502</v>
      </c>
      <c r="AX1" s="128" t="str">
        <f>AX2&amp;AX3&amp;AX4&amp;AX5&amp;AX6&amp;AX7&amp;AX8&amp;AX9&amp;AX10&amp;AX11&amp;AX12&amp;AX13&amp;AX14&amp;AX15&amp;AX16&amp;AX17&amp;AX18&amp;AX19&amp;AX20&amp;AX21&amp;AX22&amp;AX23&amp;AX24&amp;AX25&amp;AX26&amp;AX27&amp;AX28&amp;AX29&amp;AX30</f>
        <v/>
      </c>
      <c r="BA1" t="s">
        <v>501</v>
      </c>
      <c r="BB1" t="s">
        <v>499</v>
      </c>
      <c r="BC1" t="s">
        <v>1</v>
      </c>
      <c r="BE1" t="s">
        <v>500</v>
      </c>
      <c r="BG1" t="s">
        <v>357</v>
      </c>
      <c r="BH1" t="s">
        <v>499</v>
      </c>
      <c r="BI1" s="128">
        <f>SUM(BH2:BH113)</f>
        <v>0</v>
      </c>
      <c r="BJ1" s="117" t="s">
        <v>498</v>
      </c>
    </row>
    <row r="2" spans="1:62" x14ac:dyDescent="0.25">
      <c r="A2">
        <f t="shared" ref="A2:A33" si="20">1+A1</f>
        <v>2</v>
      </c>
      <c r="C2" t="s">
        <v>497</v>
      </c>
      <c r="D2" t="s">
        <v>496</v>
      </c>
      <c r="E2" s="125" t="s">
        <v>495</v>
      </c>
      <c r="F2" t="str">
        <f>IFERROR(RIGHT(B1,LEN(B1)-LEN(F1)),"")</f>
        <v>Q2)2</v>
      </c>
      <c r="H2" t="str">
        <f t="shared" si="0"/>
        <v>0</v>
      </c>
      <c r="I2" s="126" t="str">
        <f t="shared" ref="I2:I30" si="21">IFERROR(IF(AND(CODE(H2)&gt;64,CODE(H2)&lt;=90),"G",IF(AND(CODE(H2)&gt;=97,CODE(H2)&lt;=122),"k",IF(AND(CODE(H2)&gt;=48,CODE(H2)&lt;=57),"N",IF(OR(CODE(H2)=41,CODE(H2)=40),"G")))),"")</f>
        <v>N</v>
      </c>
      <c r="J2" t="str">
        <f t="shared" si="1"/>
        <v>2</v>
      </c>
      <c r="K2" s="126" t="str">
        <f t="shared" ref="K2:K30" si="22">IFERROR(IF(AND(CODE(J2)&gt;64,CODE(J2)&lt;=90),"G",IF(AND(CODE(J2)&gt;=97,CODE(J2)&lt;=122),"k",IF(AND(CODE(J2)&gt;=48,CODE(J2)&lt;=57),"N",IF(OR(CODE(J2)=41,CODE(J2)=40),"G")))),"")</f>
        <v>N</v>
      </c>
      <c r="L2" t="str">
        <f t="shared" si="2"/>
        <v/>
      </c>
      <c r="M2" s="126" t="str">
        <f t="shared" ref="M2:M30" si="23">IFERROR(IF(AND(CODE(L2)&gt;64,CODE(L2)&lt;=90),"G",IF(AND(CODE(L2)&gt;=97,CODE(L2)&lt;=122),"k",IF(AND(CODE(L2)&gt;=48,CODE(L2)&lt;=57),"N",IF(OR(CODE(L2)=41,CODE(L2)=40),"G")))),"")</f>
        <v/>
      </c>
      <c r="N2" t="e">
        <f t="shared" si="3"/>
        <v>#VALUE!</v>
      </c>
      <c r="O2" s="126" t="str">
        <f t="shared" ref="O2:O30" si="24">IFERROR(IF(AND(CODE(N2)&gt;64,CODE(N2)&lt;=90),"G",IF(AND(CODE(N2)&gt;=97,CODE(N2)&lt;=122),"k",IF(AND(CODE(N2)&gt;=48,CODE(N2)&lt;=57),"N",IF(OR(CODE(N2)=41,CODE(N2)=40),"G")))),"")</f>
        <v/>
      </c>
      <c r="P2" t="e">
        <f t="shared" si="4"/>
        <v>#VALUE!</v>
      </c>
      <c r="Q2" s="126" t="str">
        <f t="shared" ref="Q2:Q30" si="25">IFERROR(IF(AND(CODE(P2)&gt;64,CODE(P2)&lt;=90),"G",IF(AND(CODE(P2)&gt;=97,CODE(P2)&lt;=122),"k",IF(AND(CODE(P2)&gt;=48,CODE(P2)&lt;=57),"N",IF(OR(CODE(P2)=41,CODE(P2)=40),"G")))),"")</f>
        <v/>
      </c>
      <c r="R2" t="e">
        <f t="shared" si="5"/>
        <v>#VALUE!</v>
      </c>
      <c r="S2" s="126" t="str">
        <f t="shared" ref="S2:S30" si="26">IFERROR(IF(AND(CODE(R2)&gt;64,CODE(R2)&lt;=90),"G",IF(AND(CODE(R2)&gt;=97,CODE(R2)&lt;=122),"k",IF(AND(CODE(R2)&gt;=48,CODE(R2)&lt;=57),"N",IF(OR(CODE(R2)=41,CODE(R2)=40),"G")))),"")</f>
        <v/>
      </c>
      <c r="T2" t="e">
        <f t="shared" si="6"/>
        <v>#VALUE!</v>
      </c>
      <c r="U2" s="126" t="str">
        <f t="shared" ref="U2:U30" si="27">IFERROR(IF(AND(CODE(T2)&gt;64,CODE(T2)&lt;=90),"G",IF(AND(CODE(T2)&gt;=97,CODE(T2)&lt;=122),"k",IF(AND(CODE(T2)&gt;=48,CODE(T2)&lt;=57),"N",IF(OR(CODE(T2)=41,CODE(T2)=40),"G")))),"")</f>
        <v/>
      </c>
      <c r="V2" t="e">
        <f t="shared" si="7"/>
        <v>#VALUE!</v>
      </c>
      <c r="W2" s="126" t="str">
        <f t="shared" ref="W2:W30" si="28">IFERROR(IF(AND(CODE(V2)&gt;64,CODE(V2)&lt;=90),"G",IF(AND(CODE(V2)&gt;=97,CODE(V2)&lt;=122),"k",IF(AND(CODE(V2)&gt;=48,CODE(V2)&lt;=57),"N",IF(OR(CODE(V2)=41,CODE(V2)=40),"G")))),"")</f>
        <v/>
      </c>
      <c r="X2" t="e">
        <f t="shared" si="8"/>
        <v>#VALUE!</v>
      </c>
      <c r="Y2" s="126" t="str">
        <f t="shared" ref="Y2:Y30" si="29">IFERROR(IF(AND(CODE(X2)&gt;64,CODE(X2)&lt;=90),"G",IF(AND(CODE(X2)&gt;=97,CODE(X2)&lt;=122),"k",IF(AND(CODE(X2)&gt;=48,CODE(X2)&lt;=57),"N",IF(OR(CODE(X2)=41,CODE(X2)=40),"G")))),"")</f>
        <v/>
      </c>
      <c r="Z2" t="e">
        <f t="shared" si="9"/>
        <v>#VALUE!</v>
      </c>
      <c r="AA2" s="126" t="str">
        <f t="shared" ref="AA2:AA30" si="30">IFERROR(IF(AND(CODE(Z2)&gt;64,CODE(Z2)&lt;=90),"G",IF(AND(CODE(Z2)&gt;=97,CODE(Z2)&lt;=122),"k",IF(AND(CODE(Z2)&gt;=48,CODE(Z2)&lt;=57),"N",IF(OR(CODE(Z2)=41,CODE(Z2)=40),"G")))),"")</f>
        <v/>
      </c>
      <c r="AB2" t="e">
        <f t="shared" si="10"/>
        <v>#VALUE!</v>
      </c>
      <c r="AC2" s="126" t="str">
        <f t="shared" ref="AC2:AC30" si="31">IFERROR(IF(AND(CODE(AB2)&gt;64,CODE(AB2)&lt;=90),"G",IF(AND(CODE(AB2)&gt;=97,CODE(AB2)&lt;=122),"k",IF(AND(CODE(AB2)&gt;=48,CODE(AB2)&lt;=57),"N",IF(OR(CODE(AB2)=41,CODE(AB2)=40),"G")))),"")</f>
        <v/>
      </c>
      <c r="AD2" t="e">
        <f t="shared" si="11"/>
        <v>#VALUE!</v>
      </c>
      <c r="AE2" s="126" t="str">
        <f t="shared" ref="AE2:AE30" si="32">IFERROR(IF(AND(CODE(AD2)&gt;64,CODE(AD2)&lt;=90),"G",IF(AND(CODE(AD2)&gt;=97,CODE(AD2)&lt;=122),"k",IF(AND(CODE(AD2)&gt;=48,CODE(AD2)&lt;=57),"N",IF(OR(CODE(AD2)=41,CODE(AD2)=40),"G")))),"")</f>
        <v/>
      </c>
      <c r="AF2" t="e">
        <f t="shared" si="12"/>
        <v>#VALUE!</v>
      </c>
      <c r="AG2" s="126" t="str">
        <f t="shared" ref="AG2:AG30" si="33">IFERROR(IF(AND(CODE(AF2)&gt;64,CODE(AF2)&lt;=90),"G",IF(AND(CODE(AF2)&gt;=97,CODE(AF2)&lt;=122),"k",IF(AND(CODE(AF2)&gt;=48,CODE(AF2)&lt;=57),"N",IF(OR(CODE(AF2)=41,CODE(AF2)=40),"G")))),"")</f>
        <v/>
      </c>
      <c r="AH2" t="e">
        <f t="shared" si="13"/>
        <v>#VALUE!</v>
      </c>
      <c r="AI2" s="126" t="str">
        <f t="shared" ref="AI2:AI30" si="34">IFERROR(IF(AND(CODE(AH2)&gt;64,CODE(AH2)&lt;=90),"G",IF(AND(CODE(AH2)&gt;=97,CODE(AH2)&lt;=122),"k",IF(AND(CODE(AH2)&gt;=48,CODE(AH2)&lt;=57),"N",IF(OR(CODE(AH2)=41,CODE(AH2)=40),"G")))),"")</f>
        <v/>
      </c>
      <c r="AJ2" t="e">
        <f t="shared" si="14"/>
        <v>#VALUE!</v>
      </c>
      <c r="AK2" s="126" t="str">
        <f t="shared" ref="AK2:AK30" si="35">IFERROR(IF(AND(CODE(AJ2)&gt;64,CODE(AJ2)&lt;=90),"G",IF(AND(CODE(AJ2)&gt;=97,CODE(AJ2)&lt;=122),"k",IF(AND(CODE(AJ2)&gt;=48,CODE(AJ2)&lt;=57),"N",IF(OR(CODE(AJ2)=41,CODE(AJ2)=40),"G")))),"")</f>
        <v/>
      </c>
      <c r="AL2" t="e">
        <f t="shared" si="15"/>
        <v>#VALUE!</v>
      </c>
      <c r="AM2" s="126" t="str">
        <f t="shared" ref="AM2:AM30" si="36">IFERROR(IF(AND(CODE(AL2)&gt;64,CODE(AL2)&lt;=90),"G",IF(AND(CODE(AL2)&gt;=97,CODE(AL2)&lt;=122),"k",IF(AND(CODE(AL2)&gt;=48,CODE(AL2)&lt;=57),"N",IF(OR(CODE(AL2)=41,CODE(AL2)=40),"G")))),"")</f>
        <v/>
      </c>
      <c r="AN2" t="e">
        <f t="shared" si="16"/>
        <v>#VALUE!</v>
      </c>
      <c r="AO2" s="126" t="str">
        <f t="shared" ref="AO2:AO30" si="37">IFERROR(IF(AND(CODE(AN2)&gt;64,CODE(AN2)&lt;=90),"G",IF(AND(CODE(AN2)&gt;=97,CODE(AN2)&lt;=122),"k",IF(AND(CODE(AN2)&gt;=48,CODE(AN2)&lt;=57),"N",IF(OR(CODE(AN2)=41,CODE(AN2)=40),"G")))),"")</f>
        <v/>
      </c>
      <c r="AP2" t="e">
        <f t="shared" si="17"/>
        <v>#VALUE!</v>
      </c>
      <c r="AQ2" s="126" t="str">
        <f t="shared" ref="AQ2:AQ30" si="38">IFERROR(IF(AND(CODE(AP2)&gt;64,CODE(AP2)&lt;=90),"G",IF(AND(CODE(AP2)&gt;=97,CODE(AP2)&lt;=122),"k",IF(AND(CODE(AP2)&gt;=48,CODE(AP2)&lt;=57),"N",IF(OR(CODE(AP2)=41,CODE(AP2)=40),"G")))),"")</f>
        <v/>
      </c>
      <c r="AR2" t="e">
        <f t="shared" si="18"/>
        <v>#VALUE!</v>
      </c>
      <c r="AS2" s="126" t="str">
        <f t="shared" ref="AS2:AS30" si="39">IFERROR(IF(AND(CODE(AR2)&gt;64,CODE(AR2)&lt;=90),"G",IF(AND(CODE(AR2)&gt;=97,CODE(AR2)&lt;=122),"k",IF(AND(CODE(AR2)&gt;=48,CODE(AR2)&lt;=57),"N",IF(OR(CODE(AR2)=41,CODE(AR2)=40),"G")))),"")</f>
        <v/>
      </c>
      <c r="AT2" t="e">
        <f t="shared" si="19"/>
        <v>#VALUE!</v>
      </c>
      <c r="AU2" s="126" t="str">
        <f t="shared" ref="AU2:AU30" si="40">IFERROR(IF(AND(CODE(AT2)&gt;64,CODE(AT2)&lt;=90),"G",IF(AND(CODE(AT2)&gt;=97,CODE(AT2)&lt;=122),"k",IF(AND(CODE(AT2)&gt;=48,CODE(AT2)&lt;=57),"N",IF(OR(CODE(AT2)=41,CODE(AT2)=40),"G")))),"")</f>
        <v/>
      </c>
      <c r="AX2" t="str">
        <f t="shared" ref="AX2:AX33" si="41">IFERROR(AY2,"")</f>
        <v/>
      </c>
      <c r="AY2" t="e">
        <f t="array" ref="AY2">IF(ROW(AZ1)&gt; COUNTA($AZ$2:$AZ$113), "",INDEX($AZ:$AZ, SMALL(IF(AZ$2:AZ$113&lt;&gt;"",ROW($2:$113)), ROW(AY1))))</f>
        <v>#NUM!</v>
      </c>
      <c r="AZ2" t="str">
        <f t="shared" ref="AZ2:AZ33" si="42">IF(BG2=0,"",BA2&amp;BG2)</f>
        <v/>
      </c>
      <c r="BA2" t="s">
        <v>4</v>
      </c>
      <c r="BB2">
        <v>12.0107</v>
      </c>
      <c r="BC2" t="s">
        <v>97</v>
      </c>
      <c r="BE2">
        <v>6</v>
      </c>
      <c r="BG2">
        <f t="shared" ref="BG2:BG33" si="43">SUMIF($H$31:$AT$60,BA2,$I$31:$AU$60)</f>
        <v>0</v>
      </c>
      <c r="BH2">
        <f t="shared" ref="BH2:BH33" si="44">BG2*BB2</f>
        <v>0</v>
      </c>
      <c r="BJ2" s="117" t="e">
        <f t="shared" ref="BJ2:BJ33" si="45">BH2/$BI$1</f>
        <v>#DIV/0!</v>
      </c>
    </row>
    <row r="3" spans="1:62" x14ac:dyDescent="0.25">
      <c r="A3">
        <f t="shared" si="20"/>
        <v>3</v>
      </c>
      <c r="C3" t="s">
        <v>494</v>
      </c>
      <c r="D3" t="s">
        <v>493</v>
      </c>
      <c r="E3" s="125" t="s">
        <v>492</v>
      </c>
      <c r="F3" t="str">
        <f>IFERROR(LEFT(F2,SEARCH(")",F2,1)),"")</f>
        <v>Q2)</v>
      </c>
      <c r="H3" t="str">
        <f t="shared" si="0"/>
        <v>(</v>
      </c>
      <c r="I3" s="126" t="str">
        <f t="shared" si="21"/>
        <v>G</v>
      </c>
      <c r="J3" t="str">
        <f t="shared" si="1"/>
        <v>)</v>
      </c>
      <c r="K3" s="126" t="str">
        <f t="shared" si="22"/>
        <v>G</v>
      </c>
      <c r="L3" t="str">
        <f t="shared" si="2"/>
        <v/>
      </c>
      <c r="M3" s="126" t="str">
        <f t="shared" si="23"/>
        <v/>
      </c>
      <c r="N3" t="e">
        <f t="shared" si="3"/>
        <v>#VALUE!</v>
      </c>
      <c r="O3" s="126" t="str">
        <f t="shared" si="24"/>
        <v/>
      </c>
      <c r="P3" t="e">
        <f t="shared" si="4"/>
        <v>#VALUE!</v>
      </c>
      <c r="Q3" s="126" t="str">
        <f t="shared" si="25"/>
        <v/>
      </c>
      <c r="R3" t="e">
        <f t="shared" si="5"/>
        <v>#VALUE!</v>
      </c>
      <c r="S3" s="126" t="str">
        <f t="shared" si="26"/>
        <v/>
      </c>
      <c r="T3" t="e">
        <f t="shared" si="6"/>
        <v>#VALUE!</v>
      </c>
      <c r="U3" s="126" t="str">
        <f t="shared" si="27"/>
        <v/>
      </c>
      <c r="V3" t="e">
        <f t="shared" si="7"/>
        <v>#VALUE!</v>
      </c>
      <c r="W3" s="126" t="str">
        <f t="shared" si="28"/>
        <v/>
      </c>
      <c r="X3" t="e">
        <f t="shared" si="8"/>
        <v>#VALUE!</v>
      </c>
      <c r="Y3" s="126" t="str">
        <f t="shared" si="29"/>
        <v/>
      </c>
      <c r="Z3" t="e">
        <f t="shared" si="9"/>
        <v>#VALUE!</v>
      </c>
      <c r="AA3" s="126" t="str">
        <f t="shared" si="30"/>
        <v/>
      </c>
      <c r="AB3" t="e">
        <f t="shared" si="10"/>
        <v>#VALUE!</v>
      </c>
      <c r="AC3" s="126" t="str">
        <f t="shared" si="31"/>
        <v/>
      </c>
      <c r="AD3" t="e">
        <f t="shared" si="11"/>
        <v>#VALUE!</v>
      </c>
      <c r="AE3" s="126" t="str">
        <f t="shared" si="32"/>
        <v/>
      </c>
      <c r="AF3" t="e">
        <f t="shared" si="12"/>
        <v>#VALUE!</v>
      </c>
      <c r="AG3" s="126" t="str">
        <f t="shared" si="33"/>
        <v/>
      </c>
      <c r="AH3" t="e">
        <f t="shared" si="13"/>
        <v>#VALUE!</v>
      </c>
      <c r="AI3" s="126" t="str">
        <f t="shared" si="34"/>
        <v/>
      </c>
      <c r="AJ3" t="e">
        <f t="shared" si="14"/>
        <v>#VALUE!</v>
      </c>
      <c r="AK3" s="126" t="str">
        <f t="shared" si="35"/>
        <v/>
      </c>
      <c r="AL3" t="e">
        <f t="shared" si="15"/>
        <v>#VALUE!</v>
      </c>
      <c r="AM3" s="126" t="str">
        <f t="shared" si="36"/>
        <v/>
      </c>
      <c r="AN3" t="e">
        <f t="shared" si="16"/>
        <v>#VALUE!</v>
      </c>
      <c r="AO3" s="126" t="str">
        <f t="shared" si="37"/>
        <v/>
      </c>
      <c r="AP3" t="e">
        <f t="shared" si="17"/>
        <v>#VALUE!</v>
      </c>
      <c r="AQ3" s="126" t="str">
        <f t="shared" si="38"/>
        <v/>
      </c>
      <c r="AR3" t="e">
        <f t="shared" si="18"/>
        <v>#VALUE!</v>
      </c>
      <c r="AS3" s="126" t="str">
        <f t="shared" si="39"/>
        <v/>
      </c>
      <c r="AT3" t="e">
        <f t="shared" si="19"/>
        <v>#VALUE!</v>
      </c>
      <c r="AU3" s="126" t="str">
        <f t="shared" si="40"/>
        <v/>
      </c>
      <c r="AX3" t="str">
        <f t="shared" si="41"/>
        <v/>
      </c>
      <c r="AY3" t="e">
        <f t="array" ref="AY3">IF(ROW(AZ2)&gt; COUNTA($AZ$2:$AZ$113), "",INDEX($AZ:$AZ, SMALL(IF(AZ$2:AZ$113&lt;&gt;"",ROW($2:$113)), ROW(AY2))))</f>
        <v>#NUM!</v>
      </c>
      <c r="AZ3" t="str">
        <f t="shared" si="42"/>
        <v/>
      </c>
      <c r="BA3" t="s">
        <v>5</v>
      </c>
      <c r="BB3">
        <v>1.0079</v>
      </c>
      <c r="BC3" t="s">
        <v>86</v>
      </c>
      <c r="BE3">
        <v>1</v>
      </c>
      <c r="BG3">
        <f t="shared" si="43"/>
        <v>0</v>
      </c>
      <c r="BH3">
        <f t="shared" si="44"/>
        <v>0</v>
      </c>
      <c r="BJ3" s="117" t="e">
        <f t="shared" si="45"/>
        <v>#DIV/0!</v>
      </c>
    </row>
    <row r="4" spans="1:62" x14ac:dyDescent="0.25">
      <c r="A4">
        <f t="shared" si="20"/>
        <v>4</v>
      </c>
      <c r="C4" t="s">
        <v>491</v>
      </c>
      <c r="D4" t="s">
        <v>490</v>
      </c>
      <c r="E4" s="125" t="s">
        <v>489</v>
      </c>
      <c r="F4" t="str">
        <f>IFERROR(RIGHT(F2,LEN(F2)-LEN(F3)),"")</f>
        <v>2</v>
      </c>
      <c r="H4" t="str">
        <f t="shared" si="0"/>
        <v/>
      </c>
      <c r="I4" s="126" t="str">
        <f t="shared" si="21"/>
        <v/>
      </c>
      <c r="J4" t="str">
        <f t="shared" si="1"/>
        <v/>
      </c>
      <c r="K4" s="126" t="str">
        <f t="shared" si="22"/>
        <v/>
      </c>
      <c r="L4" t="str">
        <f t="shared" si="2"/>
        <v/>
      </c>
      <c r="M4" s="126" t="str">
        <f t="shared" si="23"/>
        <v/>
      </c>
      <c r="N4" t="e">
        <f t="shared" si="3"/>
        <v>#VALUE!</v>
      </c>
      <c r="O4" s="126" t="str">
        <f t="shared" si="24"/>
        <v/>
      </c>
      <c r="P4" t="e">
        <f t="shared" si="4"/>
        <v>#VALUE!</v>
      </c>
      <c r="Q4" s="126" t="str">
        <f t="shared" si="25"/>
        <v/>
      </c>
      <c r="R4" t="e">
        <f t="shared" si="5"/>
        <v>#VALUE!</v>
      </c>
      <c r="S4" s="126" t="str">
        <f t="shared" si="26"/>
        <v/>
      </c>
      <c r="T4" t="e">
        <f t="shared" si="6"/>
        <v>#VALUE!</v>
      </c>
      <c r="U4" s="126" t="str">
        <f t="shared" si="27"/>
        <v/>
      </c>
      <c r="V4" t="e">
        <f t="shared" si="7"/>
        <v>#VALUE!</v>
      </c>
      <c r="W4" s="126" t="str">
        <f t="shared" si="28"/>
        <v/>
      </c>
      <c r="X4" t="e">
        <f t="shared" si="8"/>
        <v>#VALUE!</v>
      </c>
      <c r="Y4" s="126" t="str">
        <f t="shared" si="29"/>
        <v/>
      </c>
      <c r="Z4" t="e">
        <f t="shared" si="9"/>
        <v>#VALUE!</v>
      </c>
      <c r="AA4" s="126" t="str">
        <f t="shared" si="30"/>
        <v/>
      </c>
      <c r="AB4" t="e">
        <f t="shared" si="10"/>
        <v>#VALUE!</v>
      </c>
      <c r="AC4" s="126" t="str">
        <f t="shared" si="31"/>
        <v/>
      </c>
      <c r="AD4" t="e">
        <f t="shared" si="11"/>
        <v>#VALUE!</v>
      </c>
      <c r="AE4" s="126" t="str">
        <f t="shared" si="32"/>
        <v/>
      </c>
      <c r="AF4" t="e">
        <f t="shared" si="12"/>
        <v>#VALUE!</v>
      </c>
      <c r="AG4" s="126" t="str">
        <f t="shared" si="33"/>
        <v/>
      </c>
      <c r="AH4" t="e">
        <f t="shared" si="13"/>
        <v>#VALUE!</v>
      </c>
      <c r="AI4" s="126" t="str">
        <f t="shared" si="34"/>
        <v/>
      </c>
      <c r="AJ4" t="e">
        <f t="shared" si="14"/>
        <v>#VALUE!</v>
      </c>
      <c r="AK4" s="126" t="str">
        <f t="shared" si="35"/>
        <v/>
      </c>
      <c r="AL4" t="e">
        <f t="shared" si="15"/>
        <v>#VALUE!</v>
      </c>
      <c r="AM4" s="126" t="str">
        <f t="shared" si="36"/>
        <v/>
      </c>
      <c r="AN4" t="e">
        <f t="shared" si="16"/>
        <v>#VALUE!</v>
      </c>
      <c r="AO4" s="126" t="str">
        <f t="shared" si="37"/>
        <v/>
      </c>
      <c r="AP4" t="e">
        <f t="shared" si="17"/>
        <v>#VALUE!</v>
      </c>
      <c r="AQ4" s="126" t="str">
        <f t="shared" si="38"/>
        <v/>
      </c>
      <c r="AR4" t="e">
        <f t="shared" si="18"/>
        <v>#VALUE!</v>
      </c>
      <c r="AS4" s="126" t="str">
        <f t="shared" si="39"/>
        <v/>
      </c>
      <c r="AT4" t="e">
        <f t="shared" si="19"/>
        <v>#VALUE!</v>
      </c>
      <c r="AU4" s="126" t="str">
        <f t="shared" si="40"/>
        <v/>
      </c>
      <c r="AX4" t="str">
        <f t="shared" si="41"/>
        <v/>
      </c>
      <c r="AY4" t="e">
        <f t="array" ref="AY4">IF(ROW(AZ3)&gt; COUNTA($AZ$2:$AZ$113), "",INDEX($AZ:$AZ, SMALL(IF(AZ$2:AZ$113&lt;&gt;"",ROW($2:$113)), ROW(AY3))))</f>
        <v>#NUM!</v>
      </c>
      <c r="AZ4" t="str">
        <f t="shared" si="42"/>
        <v/>
      </c>
      <c r="BA4" t="s">
        <v>295</v>
      </c>
      <c r="BB4">
        <v>227</v>
      </c>
      <c r="BC4" t="s">
        <v>488</v>
      </c>
      <c r="BE4">
        <v>89</v>
      </c>
      <c r="BG4">
        <f t="shared" si="43"/>
        <v>0</v>
      </c>
      <c r="BH4">
        <f t="shared" si="44"/>
        <v>0</v>
      </c>
      <c r="BJ4" s="117" t="e">
        <f t="shared" si="45"/>
        <v>#DIV/0!</v>
      </c>
    </row>
    <row r="5" spans="1:62" x14ac:dyDescent="0.25">
      <c r="A5">
        <f t="shared" si="20"/>
        <v>5</v>
      </c>
      <c r="C5" t="s">
        <v>487</v>
      </c>
      <c r="D5">
        <v>40</v>
      </c>
      <c r="E5" s="125" t="s">
        <v>418</v>
      </c>
      <c r="F5">
        <f>IF(MAX(_xlfn.NUMBERVALUE(LEFT(F4),1),IFERROR(_xlfn.NUMBERVALUE(LEFT(F4,2)),0),IFERROR(_xlfn.NUMBERVALUE(LEFT(F4,3)),0))=0,1,MAX(_xlfn.NUMBERVALUE(LEFT(F4),1),IFERROR(_xlfn.NUMBERVALUE(LEFT(F4,2)),0),IFERROR(_xlfn.NUMBERVALUE(LEFT(F4,3)),0)))</f>
        <v>2</v>
      </c>
      <c r="H5" t="str">
        <f t="shared" si="0"/>
        <v/>
      </c>
      <c r="I5" s="126" t="str">
        <f t="shared" si="21"/>
        <v/>
      </c>
      <c r="J5" t="str">
        <f t="shared" si="1"/>
        <v/>
      </c>
      <c r="K5" s="126" t="str">
        <f t="shared" si="22"/>
        <v/>
      </c>
      <c r="L5" t="str">
        <f t="shared" si="2"/>
        <v/>
      </c>
      <c r="M5" s="126" t="str">
        <f t="shared" si="23"/>
        <v/>
      </c>
      <c r="N5" t="e">
        <f t="shared" si="3"/>
        <v>#VALUE!</v>
      </c>
      <c r="O5" s="126" t="str">
        <f t="shared" si="24"/>
        <v/>
      </c>
      <c r="P5" t="e">
        <f t="shared" si="4"/>
        <v>#VALUE!</v>
      </c>
      <c r="Q5" s="126" t="str">
        <f t="shared" si="25"/>
        <v/>
      </c>
      <c r="R5" t="e">
        <f t="shared" si="5"/>
        <v>#VALUE!</v>
      </c>
      <c r="S5" s="126" t="str">
        <f t="shared" si="26"/>
        <v/>
      </c>
      <c r="T5" t="e">
        <f t="shared" si="6"/>
        <v>#VALUE!</v>
      </c>
      <c r="U5" s="126" t="str">
        <f t="shared" si="27"/>
        <v/>
      </c>
      <c r="V5" t="e">
        <f t="shared" si="7"/>
        <v>#VALUE!</v>
      </c>
      <c r="W5" s="126" t="str">
        <f t="shared" si="28"/>
        <v/>
      </c>
      <c r="X5" t="e">
        <f t="shared" si="8"/>
        <v>#VALUE!</v>
      </c>
      <c r="Y5" s="126" t="str">
        <f t="shared" si="29"/>
        <v/>
      </c>
      <c r="Z5" t="e">
        <f t="shared" si="9"/>
        <v>#VALUE!</v>
      </c>
      <c r="AA5" s="126" t="str">
        <f t="shared" si="30"/>
        <v/>
      </c>
      <c r="AB5" t="e">
        <f t="shared" si="10"/>
        <v>#VALUE!</v>
      </c>
      <c r="AC5" s="126" t="str">
        <f t="shared" si="31"/>
        <v/>
      </c>
      <c r="AD5" t="e">
        <f t="shared" si="11"/>
        <v>#VALUE!</v>
      </c>
      <c r="AE5" s="126" t="str">
        <f t="shared" si="32"/>
        <v/>
      </c>
      <c r="AF5" t="e">
        <f t="shared" si="12"/>
        <v>#VALUE!</v>
      </c>
      <c r="AG5" s="126" t="str">
        <f t="shared" si="33"/>
        <v/>
      </c>
      <c r="AH5" t="e">
        <f t="shared" si="13"/>
        <v>#VALUE!</v>
      </c>
      <c r="AI5" s="126" t="str">
        <f t="shared" si="34"/>
        <v/>
      </c>
      <c r="AJ5" t="e">
        <f t="shared" si="14"/>
        <v>#VALUE!</v>
      </c>
      <c r="AK5" s="126" t="str">
        <f t="shared" si="35"/>
        <v/>
      </c>
      <c r="AL5" t="e">
        <f t="shared" si="15"/>
        <v>#VALUE!</v>
      </c>
      <c r="AM5" s="126" t="str">
        <f t="shared" si="36"/>
        <v/>
      </c>
      <c r="AN5" t="e">
        <f t="shared" si="16"/>
        <v>#VALUE!</v>
      </c>
      <c r="AO5" s="126" t="str">
        <f t="shared" si="37"/>
        <v/>
      </c>
      <c r="AP5" t="e">
        <f t="shared" si="17"/>
        <v>#VALUE!</v>
      </c>
      <c r="AQ5" s="126" t="str">
        <f t="shared" si="38"/>
        <v/>
      </c>
      <c r="AR5" t="e">
        <f t="shared" si="18"/>
        <v>#VALUE!</v>
      </c>
      <c r="AS5" s="126" t="str">
        <f t="shared" si="39"/>
        <v/>
      </c>
      <c r="AT5" t="e">
        <f t="shared" si="19"/>
        <v>#VALUE!</v>
      </c>
      <c r="AU5" s="126" t="str">
        <f t="shared" si="40"/>
        <v/>
      </c>
      <c r="AX5" t="str">
        <f t="shared" si="41"/>
        <v/>
      </c>
      <c r="AY5" t="e">
        <f t="array" ref="AY5">IF(ROW(AZ4)&gt; COUNTA($AZ$2:$AZ$113), "",INDEX($AZ:$AZ, SMALL(IF(AZ$2:AZ$113&lt;&gt;"",ROW($2:$113)), ROW(AY4))))</f>
        <v>#NUM!</v>
      </c>
      <c r="AZ5" t="str">
        <f t="shared" si="42"/>
        <v/>
      </c>
      <c r="BA5" t="s">
        <v>197</v>
      </c>
      <c r="BB5">
        <v>107.8682</v>
      </c>
      <c r="BC5" t="s">
        <v>195</v>
      </c>
      <c r="BE5">
        <v>47</v>
      </c>
      <c r="BG5">
        <f t="shared" si="43"/>
        <v>0</v>
      </c>
      <c r="BH5">
        <f t="shared" si="44"/>
        <v>0</v>
      </c>
      <c r="BJ5" s="117" t="e">
        <f t="shared" si="45"/>
        <v>#DIV/0!</v>
      </c>
    </row>
    <row r="6" spans="1:62" x14ac:dyDescent="0.25">
      <c r="A6">
        <f t="shared" si="20"/>
        <v>6</v>
      </c>
      <c r="C6" t="s">
        <v>486</v>
      </c>
      <c r="D6">
        <v>41</v>
      </c>
      <c r="E6" s="125" t="s">
        <v>485</v>
      </c>
      <c r="F6" t="str">
        <f>IFERROR(RIGHT(F4,LEN(F4)-LEN(F5)),"")</f>
        <v/>
      </c>
      <c r="H6" t="str">
        <f t="shared" si="0"/>
        <v/>
      </c>
      <c r="I6" s="126" t="str">
        <f t="shared" si="21"/>
        <v/>
      </c>
      <c r="J6" t="str">
        <f t="shared" si="1"/>
        <v/>
      </c>
      <c r="K6" s="126" t="str">
        <f t="shared" si="22"/>
        <v/>
      </c>
      <c r="L6" t="str">
        <f t="shared" si="2"/>
        <v/>
      </c>
      <c r="M6" s="126" t="str">
        <f t="shared" si="23"/>
        <v/>
      </c>
      <c r="N6" t="e">
        <f t="shared" si="3"/>
        <v>#VALUE!</v>
      </c>
      <c r="O6" s="126" t="str">
        <f t="shared" si="24"/>
        <v/>
      </c>
      <c r="P6" t="e">
        <f t="shared" si="4"/>
        <v>#VALUE!</v>
      </c>
      <c r="Q6" s="126" t="str">
        <f t="shared" si="25"/>
        <v/>
      </c>
      <c r="R6" t="e">
        <f t="shared" si="5"/>
        <v>#VALUE!</v>
      </c>
      <c r="S6" s="126" t="str">
        <f t="shared" si="26"/>
        <v/>
      </c>
      <c r="T6" t="e">
        <f t="shared" si="6"/>
        <v>#VALUE!</v>
      </c>
      <c r="U6" s="126" t="str">
        <f t="shared" si="27"/>
        <v/>
      </c>
      <c r="V6" t="e">
        <f t="shared" si="7"/>
        <v>#VALUE!</v>
      </c>
      <c r="W6" s="126" t="str">
        <f t="shared" si="28"/>
        <v/>
      </c>
      <c r="X6" t="e">
        <f t="shared" si="8"/>
        <v>#VALUE!</v>
      </c>
      <c r="Y6" s="126" t="str">
        <f t="shared" si="29"/>
        <v/>
      </c>
      <c r="Z6" t="e">
        <f t="shared" si="9"/>
        <v>#VALUE!</v>
      </c>
      <c r="AA6" s="126" t="str">
        <f t="shared" si="30"/>
        <v/>
      </c>
      <c r="AB6" t="e">
        <f t="shared" si="10"/>
        <v>#VALUE!</v>
      </c>
      <c r="AC6" s="126" t="str">
        <f t="shared" si="31"/>
        <v/>
      </c>
      <c r="AD6" t="e">
        <f t="shared" si="11"/>
        <v>#VALUE!</v>
      </c>
      <c r="AE6" s="126" t="str">
        <f t="shared" si="32"/>
        <v/>
      </c>
      <c r="AF6" t="e">
        <f t="shared" si="12"/>
        <v>#VALUE!</v>
      </c>
      <c r="AG6" s="126" t="str">
        <f t="shared" si="33"/>
        <v/>
      </c>
      <c r="AH6" t="e">
        <f t="shared" si="13"/>
        <v>#VALUE!</v>
      </c>
      <c r="AI6" s="126" t="str">
        <f t="shared" si="34"/>
        <v/>
      </c>
      <c r="AJ6" t="e">
        <f t="shared" si="14"/>
        <v>#VALUE!</v>
      </c>
      <c r="AK6" s="126" t="str">
        <f t="shared" si="35"/>
        <v/>
      </c>
      <c r="AL6" t="e">
        <f t="shared" si="15"/>
        <v>#VALUE!</v>
      </c>
      <c r="AM6" s="126" t="str">
        <f t="shared" si="36"/>
        <v/>
      </c>
      <c r="AN6" t="e">
        <f t="shared" si="16"/>
        <v>#VALUE!</v>
      </c>
      <c r="AO6" s="126" t="str">
        <f t="shared" si="37"/>
        <v/>
      </c>
      <c r="AP6" t="e">
        <f t="shared" si="17"/>
        <v>#VALUE!</v>
      </c>
      <c r="AQ6" s="126" t="str">
        <f t="shared" si="38"/>
        <v/>
      </c>
      <c r="AR6" t="e">
        <f t="shared" si="18"/>
        <v>#VALUE!</v>
      </c>
      <c r="AS6" s="126" t="str">
        <f t="shared" si="39"/>
        <v/>
      </c>
      <c r="AT6" t="e">
        <f t="shared" si="19"/>
        <v>#VALUE!</v>
      </c>
      <c r="AU6" s="126" t="str">
        <f t="shared" si="40"/>
        <v/>
      </c>
      <c r="AX6" t="str">
        <f t="shared" si="41"/>
        <v/>
      </c>
      <c r="AY6" t="e">
        <f t="array" ref="AY6">IF(ROW(AZ5)&gt; COUNTA($AZ$2:$AZ$113), "",INDEX($AZ:$AZ, SMALL(IF(AZ$2:AZ$113&lt;&gt;"",ROW($2:$113)), ROW(AY5))))</f>
        <v>#NUM!</v>
      </c>
      <c r="AZ6" t="str">
        <f t="shared" si="42"/>
        <v/>
      </c>
      <c r="BA6" t="s">
        <v>113</v>
      </c>
      <c r="BB6">
        <v>26.9815</v>
      </c>
      <c r="BC6" t="s">
        <v>484</v>
      </c>
      <c r="BE6">
        <v>13</v>
      </c>
      <c r="BG6">
        <f t="shared" si="43"/>
        <v>0</v>
      </c>
      <c r="BH6">
        <f t="shared" si="44"/>
        <v>0</v>
      </c>
      <c r="BJ6" s="117" t="e">
        <f t="shared" si="45"/>
        <v>#DIV/0!</v>
      </c>
    </row>
    <row r="7" spans="1:62" x14ac:dyDescent="0.25">
      <c r="A7">
        <f t="shared" si="20"/>
        <v>7</v>
      </c>
      <c r="E7" s="124" t="s">
        <v>483</v>
      </c>
      <c r="F7" t="str">
        <f>IFERROR(LEFT(F6,SEARCH("(",F6,1)),"")</f>
        <v/>
      </c>
      <c r="H7" t="str">
        <f t="shared" si="0"/>
        <v/>
      </c>
      <c r="I7" s="126" t="str">
        <f t="shared" si="21"/>
        <v/>
      </c>
      <c r="J7" t="str">
        <f t="shared" si="1"/>
        <v/>
      </c>
      <c r="K7" s="126" t="str">
        <f t="shared" si="22"/>
        <v/>
      </c>
      <c r="L7" t="str">
        <f t="shared" si="2"/>
        <v/>
      </c>
      <c r="M7" s="126" t="str">
        <f t="shared" si="23"/>
        <v/>
      </c>
      <c r="N7" t="e">
        <f t="shared" si="3"/>
        <v>#VALUE!</v>
      </c>
      <c r="O7" s="126" t="str">
        <f t="shared" si="24"/>
        <v/>
      </c>
      <c r="P7" t="e">
        <f t="shared" si="4"/>
        <v>#VALUE!</v>
      </c>
      <c r="Q7" s="126" t="str">
        <f t="shared" si="25"/>
        <v/>
      </c>
      <c r="R7" t="e">
        <f t="shared" si="5"/>
        <v>#VALUE!</v>
      </c>
      <c r="S7" s="126" t="str">
        <f t="shared" si="26"/>
        <v/>
      </c>
      <c r="T7" t="e">
        <f t="shared" si="6"/>
        <v>#VALUE!</v>
      </c>
      <c r="U7" s="126" t="str">
        <f t="shared" si="27"/>
        <v/>
      </c>
      <c r="V7" t="e">
        <f t="shared" si="7"/>
        <v>#VALUE!</v>
      </c>
      <c r="W7" s="126" t="str">
        <f t="shared" si="28"/>
        <v/>
      </c>
      <c r="X7" t="e">
        <f t="shared" si="8"/>
        <v>#VALUE!</v>
      </c>
      <c r="Y7" s="126" t="str">
        <f t="shared" si="29"/>
        <v/>
      </c>
      <c r="Z7" t="e">
        <f t="shared" si="9"/>
        <v>#VALUE!</v>
      </c>
      <c r="AA7" s="126" t="str">
        <f t="shared" si="30"/>
        <v/>
      </c>
      <c r="AB7" t="e">
        <f t="shared" si="10"/>
        <v>#VALUE!</v>
      </c>
      <c r="AC7" s="126" t="str">
        <f t="shared" si="31"/>
        <v/>
      </c>
      <c r="AD7" t="e">
        <f t="shared" si="11"/>
        <v>#VALUE!</v>
      </c>
      <c r="AE7" s="126" t="str">
        <f t="shared" si="32"/>
        <v/>
      </c>
      <c r="AF7" t="e">
        <f t="shared" si="12"/>
        <v>#VALUE!</v>
      </c>
      <c r="AG7" s="126" t="str">
        <f t="shared" si="33"/>
        <v/>
      </c>
      <c r="AH7" t="e">
        <f t="shared" si="13"/>
        <v>#VALUE!</v>
      </c>
      <c r="AI7" s="126" t="str">
        <f t="shared" si="34"/>
        <v/>
      </c>
      <c r="AJ7" t="e">
        <f t="shared" si="14"/>
        <v>#VALUE!</v>
      </c>
      <c r="AK7" s="126" t="str">
        <f t="shared" si="35"/>
        <v/>
      </c>
      <c r="AL7" t="e">
        <f t="shared" si="15"/>
        <v>#VALUE!</v>
      </c>
      <c r="AM7" s="126" t="str">
        <f t="shared" si="36"/>
        <v/>
      </c>
      <c r="AN7" t="e">
        <f t="shared" si="16"/>
        <v>#VALUE!</v>
      </c>
      <c r="AO7" s="126" t="str">
        <f t="shared" si="37"/>
        <v/>
      </c>
      <c r="AP7" t="e">
        <f t="shared" si="17"/>
        <v>#VALUE!</v>
      </c>
      <c r="AQ7" s="126" t="str">
        <f t="shared" si="38"/>
        <v/>
      </c>
      <c r="AR7" t="e">
        <f t="shared" si="18"/>
        <v>#VALUE!</v>
      </c>
      <c r="AS7" s="126" t="str">
        <f t="shared" si="39"/>
        <v/>
      </c>
      <c r="AT7" t="e">
        <f t="shared" si="19"/>
        <v>#VALUE!</v>
      </c>
      <c r="AU7" s="126" t="str">
        <f t="shared" si="40"/>
        <v/>
      </c>
      <c r="AX7" t="str">
        <f t="shared" si="41"/>
        <v/>
      </c>
      <c r="AY7" t="e">
        <f t="array" ref="AY7">IF(ROW(AZ6)&gt; COUNTA($AZ$2:$AZ$113), "",INDEX($AZ:$AZ, SMALL(IF(AZ$2:AZ$113&lt;&gt;"",ROW($2:$113)), ROW(AY6))))</f>
        <v>#NUM!</v>
      </c>
      <c r="AZ7" t="str">
        <f t="shared" si="42"/>
        <v/>
      </c>
      <c r="BA7" t="s">
        <v>308</v>
      </c>
      <c r="BB7">
        <v>243</v>
      </c>
      <c r="BC7" t="s">
        <v>482</v>
      </c>
      <c r="BE7">
        <v>95</v>
      </c>
      <c r="BG7">
        <f t="shared" si="43"/>
        <v>0</v>
      </c>
      <c r="BH7">
        <f t="shared" si="44"/>
        <v>0</v>
      </c>
      <c r="BJ7" s="117" t="e">
        <f t="shared" si="45"/>
        <v>#DIV/0!</v>
      </c>
    </row>
    <row r="8" spans="1:62" x14ac:dyDescent="0.25">
      <c r="A8">
        <f t="shared" si="20"/>
        <v>8</v>
      </c>
      <c r="E8" s="124" t="s">
        <v>481</v>
      </c>
      <c r="F8" t="str">
        <f>RIGHT(F6,LEN(F6)-LEN(F7))</f>
        <v/>
      </c>
      <c r="H8" t="str">
        <f t="shared" si="0"/>
        <v/>
      </c>
      <c r="I8" s="126" t="str">
        <f t="shared" si="21"/>
        <v/>
      </c>
      <c r="J8" t="str">
        <f t="shared" si="1"/>
        <v/>
      </c>
      <c r="K8" s="126" t="str">
        <f t="shared" si="22"/>
        <v/>
      </c>
      <c r="L8" t="str">
        <f t="shared" si="2"/>
        <v/>
      </c>
      <c r="M8" s="126" t="str">
        <f t="shared" si="23"/>
        <v/>
      </c>
      <c r="N8" t="e">
        <f t="shared" si="3"/>
        <v>#VALUE!</v>
      </c>
      <c r="O8" s="126" t="str">
        <f t="shared" si="24"/>
        <v/>
      </c>
      <c r="P8" t="e">
        <f t="shared" si="4"/>
        <v>#VALUE!</v>
      </c>
      <c r="Q8" s="126" t="str">
        <f t="shared" si="25"/>
        <v/>
      </c>
      <c r="R8" t="e">
        <f t="shared" si="5"/>
        <v>#VALUE!</v>
      </c>
      <c r="S8" s="126" t="str">
        <f t="shared" si="26"/>
        <v/>
      </c>
      <c r="T8" t="e">
        <f t="shared" si="6"/>
        <v>#VALUE!</v>
      </c>
      <c r="U8" s="126" t="str">
        <f t="shared" si="27"/>
        <v/>
      </c>
      <c r="V8" t="e">
        <f t="shared" si="7"/>
        <v>#VALUE!</v>
      </c>
      <c r="W8" s="126" t="str">
        <f t="shared" si="28"/>
        <v/>
      </c>
      <c r="X8" t="e">
        <f t="shared" si="8"/>
        <v>#VALUE!</v>
      </c>
      <c r="Y8" s="126" t="str">
        <f t="shared" si="29"/>
        <v/>
      </c>
      <c r="Z8" t="e">
        <f t="shared" si="9"/>
        <v>#VALUE!</v>
      </c>
      <c r="AA8" s="126" t="str">
        <f t="shared" si="30"/>
        <v/>
      </c>
      <c r="AB8" t="e">
        <f t="shared" si="10"/>
        <v>#VALUE!</v>
      </c>
      <c r="AC8" s="126" t="str">
        <f t="shared" si="31"/>
        <v/>
      </c>
      <c r="AD8" t="e">
        <f t="shared" si="11"/>
        <v>#VALUE!</v>
      </c>
      <c r="AE8" s="126" t="str">
        <f t="shared" si="32"/>
        <v/>
      </c>
      <c r="AF8" t="e">
        <f t="shared" si="12"/>
        <v>#VALUE!</v>
      </c>
      <c r="AG8" s="126" t="str">
        <f t="shared" si="33"/>
        <v/>
      </c>
      <c r="AH8" t="e">
        <f t="shared" si="13"/>
        <v>#VALUE!</v>
      </c>
      <c r="AI8" s="126" t="str">
        <f t="shared" si="34"/>
        <v/>
      </c>
      <c r="AJ8" t="e">
        <f t="shared" si="14"/>
        <v>#VALUE!</v>
      </c>
      <c r="AK8" s="126" t="str">
        <f t="shared" si="35"/>
        <v/>
      </c>
      <c r="AL8" t="e">
        <f t="shared" si="15"/>
        <v>#VALUE!</v>
      </c>
      <c r="AM8" s="126" t="str">
        <f t="shared" si="36"/>
        <v/>
      </c>
      <c r="AN8" t="e">
        <f t="shared" si="16"/>
        <v>#VALUE!</v>
      </c>
      <c r="AO8" s="126" t="str">
        <f t="shared" si="37"/>
        <v/>
      </c>
      <c r="AP8" t="e">
        <f t="shared" si="17"/>
        <v>#VALUE!</v>
      </c>
      <c r="AQ8" s="126" t="str">
        <f t="shared" si="38"/>
        <v/>
      </c>
      <c r="AR8" t="e">
        <f t="shared" si="18"/>
        <v>#VALUE!</v>
      </c>
      <c r="AS8" s="126" t="str">
        <f t="shared" si="39"/>
        <v/>
      </c>
      <c r="AT8" t="e">
        <f t="shared" si="19"/>
        <v>#VALUE!</v>
      </c>
      <c r="AU8" s="126" t="str">
        <f t="shared" si="40"/>
        <v/>
      </c>
      <c r="AX8" t="str">
        <f t="shared" si="41"/>
        <v/>
      </c>
      <c r="AY8" t="e">
        <f t="array" ref="AY8">IF(ROW(AZ7)&gt; COUNTA($AZ$2:$AZ$113), "",INDEX($AZ:$AZ, SMALL(IF(AZ$2:AZ$113&lt;&gt;"",ROW($2:$113)), ROW(AY7))))</f>
        <v>#NUM!</v>
      </c>
      <c r="AZ8" t="str">
        <f t="shared" si="42"/>
        <v/>
      </c>
      <c r="BA8" t="s">
        <v>125</v>
      </c>
      <c r="BB8">
        <v>39.948</v>
      </c>
      <c r="BC8" t="s">
        <v>124</v>
      </c>
      <c r="BE8">
        <v>18</v>
      </c>
      <c r="BG8">
        <f t="shared" si="43"/>
        <v>0</v>
      </c>
      <c r="BH8">
        <f t="shared" si="44"/>
        <v>0</v>
      </c>
      <c r="BJ8" s="117" t="e">
        <f t="shared" si="45"/>
        <v>#DIV/0!</v>
      </c>
    </row>
    <row r="9" spans="1:62" ht="15.75" thickBot="1" x14ac:dyDescent="0.3">
      <c r="A9">
        <f t="shared" si="20"/>
        <v>9</v>
      </c>
      <c r="D9" t="s">
        <v>480</v>
      </c>
      <c r="E9" s="124" t="s">
        <v>479</v>
      </c>
      <c r="F9" t="e">
        <f>LEFT(F8,SEARCH(")",F8,1))</f>
        <v>#VALUE!</v>
      </c>
      <c r="H9" t="str">
        <f t="shared" si="0"/>
        <v/>
      </c>
      <c r="I9" s="126" t="str">
        <f t="shared" si="21"/>
        <v/>
      </c>
      <c r="J9" t="str">
        <f t="shared" si="1"/>
        <v/>
      </c>
      <c r="K9" s="126" t="str">
        <f t="shared" si="22"/>
        <v/>
      </c>
      <c r="L9" t="str">
        <f t="shared" si="2"/>
        <v/>
      </c>
      <c r="M9" s="126" t="str">
        <f t="shared" si="23"/>
        <v/>
      </c>
      <c r="N9" t="e">
        <f t="shared" si="3"/>
        <v>#VALUE!</v>
      </c>
      <c r="O9" s="126" t="str">
        <f t="shared" si="24"/>
        <v/>
      </c>
      <c r="P9" t="e">
        <f t="shared" si="4"/>
        <v>#VALUE!</v>
      </c>
      <c r="Q9" s="126" t="str">
        <f t="shared" si="25"/>
        <v/>
      </c>
      <c r="R9" t="e">
        <f t="shared" si="5"/>
        <v>#VALUE!</v>
      </c>
      <c r="S9" s="126" t="str">
        <f t="shared" si="26"/>
        <v/>
      </c>
      <c r="T9" t="e">
        <f t="shared" si="6"/>
        <v>#VALUE!</v>
      </c>
      <c r="U9" s="126" t="str">
        <f t="shared" si="27"/>
        <v/>
      </c>
      <c r="V9" t="e">
        <f t="shared" si="7"/>
        <v>#VALUE!</v>
      </c>
      <c r="W9" s="126" t="str">
        <f t="shared" si="28"/>
        <v/>
      </c>
      <c r="X9" t="e">
        <f t="shared" si="8"/>
        <v>#VALUE!</v>
      </c>
      <c r="Y9" s="126" t="str">
        <f t="shared" si="29"/>
        <v/>
      </c>
      <c r="Z9" t="e">
        <f t="shared" si="9"/>
        <v>#VALUE!</v>
      </c>
      <c r="AA9" s="126" t="str">
        <f t="shared" si="30"/>
        <v/>
      </c>
      <c r="AB9" t="e">
        <f t="shared" si="10"/>
        <v>#VALUE!</v>
      </c>
      <c r="AC9" s="126" t="str">
        <f t="shared" si="31"/>
        <v/>
      </c>
      <c r="AD9" t="e">
        <f t="shared" si="11"/>
        <v>#VALUE!</v>
      </c>
      <c r="AE9" s="126" t="str">
        <f t="shared" si="32"/>
        <v/>
      </c>
      <c r="AF9" t="e">
        <f t="shared" si="12"/>
        <v>#VALUE!</v>
      </c>
      <c r="AG9" s="126" t="str">
        <f t="shared" si="33"/>
        <v/>
      </c>
      <c r="AH9" t="e">
        <f t="shared" si="13"/>
        <v>#VALUE!</v>
      </c>
      <c r="AI9" s="126" t="str">
        <f t="shared" si="34"/>
        <v/>
      </c>
      <c r="AJ9" t="e">
        <f t="shared" si="14"/>
        <v>#VALUE!</v>
      </c>
      <c r="AK9" s="126" t="str">
        <f t="shared" si="35"/>
        <v/>
      </c>
      <c r="AL9" t="e">
        <f t="shared" si="15"/>
        <v>#VALUE!</v>
      </c>
      <c r="AM9" s="126" t="str">
        <f t="shared" si="36"/>
        <v/>
      </c>
      <c r="AN9" t="e">
        <f t="shared" si="16"/>
        <v>#VALUE!</v>
      </c>
      <c r="AO9" s="126" t="str">
        <f t="shared" si="37"/>
        <v/>
      </c>
      <c r="AP9" t="e">
        <f t="shared" si="17"/>
        <v>#VALUE!</v>
      </c>
      <c r="AQ9" s="126" t="str">
        <f t="shared" si="38"/>
        <v/>
      </c>
      <c r="AR9" t="e">
        <f t="shared" si="18"/>
        <v>#VALUE!</v>
      </c>
      <c r="AS9" s="126" t="str">
        <f t="shared" si="39"/>
        <v/>
      </c>
      <c r="AT9" t="e">
        <f t="shared" si="19"/>
        <v>#VALUE!</v>
      </c>
      <c r="AU9" s="126" t="str">
        <f t="shared" si="40"/>
        <v/>
      </c>
      <c r="AX9" t="str">
        <f t="shared" si="41"/>
        <v/>
      </c>
      <c r="AY9" t="e">
        <f t="array" ref="AY9">IF(ROW(AZ8)&gt; COUNTA($AZ$2:$AZ$113), "",INDEX($AZ:$AZ, SMALL(IF(AZ$2:AZ$113&lt;&gt;"",ROW($2:$113)), ROW(AY8))))</f>
        <v>#NUM!</v>
      </c>
      <c r="AZ9" t="str">
        <f t="shared" si="42"/>
        <v/>
      </c>
      <c r="BA9" t="s">
        <v>164</v>
      </c>
      <c r="BB9">
        <v>74.921599999999998</v>
      </c>
      <c r="BC9" t="s">
        <v>162</v>
      </c>
      <c r="BE9">
        <v>33</v>
      </c>
      <c r="BG9">
        <f t="shared" si="43"/>
        <v>0</v>
      </c>
      <c r="BH9">
        <f t="shared" si="44"/>
        <v>0</v>
      </c>
      <c r="BJ9" s="117" t="e">
        <f t="shared" si="45"/>
        <v>#DIV/0!</v>
      </c>
    </row>
    <row r="10" spans="1:62" ht="15.75" thickBot="1" x14ac:dyDescent="0.3">
      <c r="A10">
        <f t="shared" si="20"/>
        <v>10</v>
      </c>
      <c r="B10" s="127">
        <f>'in-out'!C2</f>
        <v>0</v>
      </c>
      <c r="E10" s="124" t="s">
        <v>478</v>
      </c>
      <c r="F10" t="e">
        <f>RIGHT(F8,LEN(F8)-LEN(F9))</f>
        <v>#VALUE!</v>
      </c>
      <c r="H10" t="str">
        <f t="shared" si="0"/>
        <v/>
      </c>
      <c r="I10" s="126" t="str">
        <f t="shared" si="21"/>
        <v/>
      </c>
      <c r="J10" t="str">
        <f t="shared" si="1"/>
        <v/>
      </c>
      <c r="K10" s="126" t="str">
        <f t="shared" si="22"/>
        <v/>
      </c>
      <c r="L10" t="str">
        <f t="shared" si="2"/>
        <v/>
      </c>
      <c r="M10" s="126" t="str">
        <f t="shared" si="23"/>
        <v/>
      </c>
      <c r="N10" t="e">
        <f t="shared" si="3"/>
        <v>#VALUE!</v>
      </c>
      <c r="O10" s="126" t="str">
        <f t="shared" si="24"/>
        <v/>
      </c>
      <c r="P10" t="e">
        <f t="shared" si="4"/>
        <v>#VALUE!</v>
      </c>
      <c r="Q10" s="126" t="str">
        <f t="shared" si="25"/>
        <v/>
      </c>
      <c r="R10" t="e">
        <f t="shared" si="5"/>
        <v>#VALUE!</v>
      </c>
      <c r="S10" s="126" t="str">
        <f t="shared" si="26"/>
        <v/>
      </c>
      <c r="T10" t="e">
        <f t="shared" si="6"/>
        <v>#VALUE!</v>
      </c>
      <c r="U10" s="126" t="str">
        <f t="shared" si="27"/>
        <v/>
      </c>
      <c r="V10" t="e">
        <f t="shared" si="7"/>
        <v>#VALUE!</v>
      </c>
      <c r="W10" s="126" t="str">
        <f t="shared" si="28"/>
        <v/>
      </c>
      <c r="X10" t="e">
        <f t="shared" si="8"/>
        <v>#VALUE!</v>
      </c>
      <c r="Y10" s="126" t="str">
        <f t="shared" si="29"/>
        <v/>
      </c>
      <c r="Z10" t="e">
        <f t="shared" si="9"/>
        <v>#VALUE!</v>
      </c>
      <c r="AA10" s="126" t="str">
        <f t="shared" si="30"/>
        <v/>
      </c>
      <c r="AB10" t="e">
        <f t="shared" si="10"/>
        <v>#VALUE!</v>
      </c>
      <c r="AC10" s="126" t="str">
        <f t="shared" si="31"/>
        <v/>
      </c>
      <c r="AD10" t="e">
        <f t="shared" si="11"/>
        <v>#VALUE!</v>
      </c>
      <c r="AE10" s="126" t="str">
        <f t="shared" si="32"/>
        <v/>
      </c>
      <c r="AF10" t="e">
        <f t="shared" si="12"/>
        <v>#VALUE!</v>
      </c>
      <c r="AG10" s="126" t="str">
        <f t="shared" si="33"/>
        <v/>
      </c>
      <c r="AH10" t="e">
        <f t="shared" si="13"/>
        <v>#VALUE!</v>
      </c>
      <c r="AI10" s="126" t="str">
        <f t="shared" si="34"/>
        <v/>
      </c>
      <c r="AJ10" t="e">
        <f t="shared" si="14"/>
        <v>#VALUE!</v>
      </c>
      <c r="AK10" s="126" t="str">
        <f t="shared" si="35"/>
        <v/>
      </c>
      <c r="AL10" t="e">
        <f t="shared" si="15"/>
        <v>#VALUE!</v>
      </c>
      <c r="AM10" s="126" t="str">
        <f t="shared" si="36"/>
        <v/>
      </c>
      <c r="AN10" t="e">
        <f t="shared" si="16"/>
        <v>#VALUE!</v>
      </c>
      <c r="AO10" s="126" t="str">
        <f t="shared" si="37"/>
        <v/>
      </c>
      <c r="AP10" t="e">
        <f t="shared" si="17"/>
        <v>#VALUE!</v>
      </c>
      <c r="AQ10" s="126" t="str">
        <f t="shared" si="38"/>
        <v/>
      </c>
      <c r="AR10" t="e">
        <f t="shared" si="18"/>
        <v>#VALUE!</v>
      </c>
      <c r="AS10" s="126" t="str">
        <f t="shared" si="39"/>
        <v/>
      </c>
      <c r="AT10" t="e">
        <f t="shared" si="19"/>
        <v>#VALUE!</v>
      </c>
      <c r="AU10" s="126" t="str">
        <f t="shared" si="40"/>
        <v/>
      </c>
      <c r="AX10" t="str">
        <f t="shared" si="41"/>
        <v/>
      </c>
      <c r="AY10" t="e">
        <f t="array" ref="AY10">IF(ROW(AZ9)&gt; COUNTA($AZ$2:$AZ$113), "",INDEX($AZ:$AZ, SMALL(IF(AZ$2:AZ$113&lt;&gt;"",ROW($2:$113)), ROW(AY9))))</f>
        <v>#NUM!</v>
      </c>
      <c r="AZ10" t="str">
        <f t="shared" si="42"/>
        <v/>
      </c>
      <c r="BA10" t="s">
        <v>287</v>
      </c>
      <c r="BB10">
        <v>210</v>
      </c>
      <c r="BC10" t="s">
        <v>477</v>
      </c>
      <c r="BE10">
        <v>85</v>
      </c>
      <c r="BG10">
        <f t="shared" si="43"/>
        <v>0</v>
      </c>
      <c r="BH10">
        <f t="shared" si="44"/>
        <v>0</v>
      </c>
      <c r="BJ10" s="117" t="e">
        <f t="shared" si="45"/>
        <v>#DIV/0!</v>
      </c>
    </row>
    <row r="11" spans="1:62" x14ac:dyDescent="0.25">
      <c r="A11">
        <f t="shared" si="20"/>
        <v>11</v>
      </c>
      <c r="E11" s="124" t="s">
        <v>418</v>
      </c>
      <c r="F11" t="e">
        <f>MAX(_xlfn.NUMBERVALUE(LEFT(F10),1),IFERROR(_xlfn.NUMBERVALUE(LEFT(F10,2)),0),IFERROR(_xlfn.NUMBERVALUE(LEFT(F10,3)),0))</f>
        <v>#VALUE!</v>
      </c>
      <c r="H11" t="str">
        <f t="shared" si="0"/>
        <v/>
      </c>
      <c r="I11" s="126" t="str">
        <f t="shared" si="21"/>
        <v/>
      </c>
      <c r="J11" t="str">
        <f t="shared" si="1"/>
        <v/>
      </c>
      <c r="K11" s="126" t="str">
        <f t="shared" si="22"/>
        <v/>
      </c>
      <c r="L11" t="str">
        <f t="shared" si="2"/>
        <v/>
      </c>
      <c r="M11" s="126" t="str">
        <f t="shared" si="23"/>
        <v/>
      </c>
      <c r="N11" t="e">
        <f t="shared" si="3"/>
        <v>#VALUE!</v>
      </c>
      <c r="O11" s="126" t="str">
        <f t="shared" si="24"/>
        <v/>
      </c>
      <c r="P11" t="e">
        <f t="shared" si="4"/>
        <v>#VALUE!</v>
      </c>
      <c r="Q11" s="126" t="str">
        <f t="shared" si="25"/>
        <v/>
      </c>
      <c r="R11" t="e">
        <f t="shared" si="5"/>
        <v>#VALUE!</v>
      </c>
      <c r="S11" s="126" t="str">
        <f t="shared" si="26"/>
        <v/>
      </c>
      <c r="T11" t="e">
        <f t="shared" si="6"/>
        <v>#VALUE!</v>
      </c>
      <c r="U11" s="126" t="str">
        <f t="shared" si="27"/>
        <v/>
      </c>
      <c r="V11" t="e">
        <f t="shared" si="7"/>
        <v>#VALUE!</v>
      </c>
      <c r="W11" s="126" t="str">
        <f t="shared" si="28"/>
        <v/>
      </c>
      <c r="X11" t="e">
        <f t="shared" si="8"/>
        <v>#VALUE!</v>
      </c>
      <c r="Y11" s="126" t="str">
        <f t="shared" si="29"/>
        <v/>
      </c>
      <c r="Z11" t="e">
        <f t="shared" si="9"/>
        <v>#VALUE!</v>
      </c>
      <c r="AA11" s="126" t="str">
        <f t="shared" si="30"/>
        <v/>
      </c>
      <c r="AB11" t="e">
        <f t="shared" si="10"/>
        <v>#VALUE!</v>
      </c>
      <c r="AC11" s="126" t="str">
        <f t="shared" si="31"/>
        <v/>
      </c>
      <c r="AD11" t="e">
        <f t="shared" si="11"/>
        <v>#VALUE!</v>
      </c>
      <c r="AE11" s="126" t="str">
        <f t="shared" si="32"/>
        <v/>
      </c>
      <c r="AF11" t="e">
        <f t="shared" si="12"/>
        <v>#VALUE!</v>
      </c>
      <c r="AG11" s="126" t="str">
        <f t="shared" si="33"/>
        <v/>
      </c>
      <c r="AH11" t="e">
        <f t="shared" si="13"/>
        <v>#VALUE!</v>
      </c>
      <c r="AI11" s="126" t="str">
        <f t="shared" si="34"/>
        <v/>
      </c>
      <c r="AJ11" t="e">
        <f t="shared" si="14"/>
        <v>#VALUE!</v>
      </c>
      <c r="AK11" s="126" t="str">
        <f t="shared" si="35"/>
        <v/>
      </c>
      <c r="AL11" t="e">
        <f t="shared" si="15"/>
        <v>#VALUE!</v>
      </c>
      <c r="AM11" s="126" t="str">
        <f t="shared" si="36"/>
        <v/>
      </c>
      <c r="AN11" t="e">
        <f t="shared" si="16"/>
        <v>#VALUE!</v>
      </c>
      <c r="AO11" s="126" t="str">
        <f t="shared" si="37"/>
        <v/>
      </c>
      <c r="AP11" t="e">
        <f t="shared" si="17"/>
        <v>#VALUE!</v>
      </c>
      <c r="AQ11" s="126" t="str">
        <f t="shared" si="38"/>
        <v/>
      </c>
      <c r="AR11" t="e">
        <f t="shared" si="18"/>
        <v>#VALUE!</v>
      </c>
      <c r="AS11" s="126" t="str">
        <f t="shared" si="39"/>
        <v/>
      </c>
      <c r="AT11" t="e">
        <f t="shared" si="19"/>
        <v>#VALUE!</v>
      </c>
      <c r="AU11" s="126" t="str">
        <f t="shared" si="40"/>
        <v/>
      </c>
      <c r="AX11" t="str">
        <f t="shared" si="41"/>
        <v/>
      </c>
      <c r="AY11" t="e">
        <f t="array" ref="AY11">IF(ROW(AZ10)&gt; COUNTA($AZ$2:$AZ$113), "",INDEX($AZ:$AZ, SMALL(IF(AZ$2:AZ$113&lt;&gt;"",ROW($2:$113)), ROW(AY10))))</f>
        <v>#NUM!</v>
      </c>
      <c r="AZ11" t="str">
        <f t="shared" si="42"/>
        <v/>
      </c>
      <c r="BA11" t="s">
        <v>271</v>
      </c>
      <c r="BB11">
        <v>196.9665</v>
      </c>
      <c r="BC11" t="s">
        <v>270</v>
      </c>
      <c r="BE11">
        <v>79</v>
      </c>
      <c r="BG11">
        <f t="shared" si="43"/>
        <v>0</v>
      </c>
      <c r="BH11">
        <f t="shared" si="44"/>
        <v>0</v>
      </c>
      <c r="BJ11" s="117" t="e">
        <f t="shared" si="45"/>
        <v>#DIV/0!</v>
      </c>
    </row>
    <row r="12" spans="1:62" x14ac:dyDescent="0.25">
      <c r="A12">
        <f t="shared" si="20"/>
        <v>12</v>
      </c>
      <c r="E12" s="124" t="s">
        <v>476</v>
      </c>
      <c r="F12" t="e">
        <f>RIGHT(F10,LEN(F10)-LEN(F11))</f>
        <v>#VALUE!</v>
      </c>
      <c r="H12" t="str">
        <f t="shared" si="0"/>
        <v/>
      </c>
      <c r="I12" s="126" t="str">
        <f t="shared" si="21"/>
        <v/>
      </c>
      <c r="J12" t="str">
        <f t="shared" si="1"/>
        <v/>
      </c>
      <c r="K12" s="126" t="str">
        <f t="shared" si="22"/>
        <v/>
      </c>
      <c r="L12" t="str">
        <f t="shared" si="2"/>
        <v/>
      </c>
      <c r="M12" s="126" t="str">
        <f t="shared" si="23"/>
        <v/>
      </c>
      <c r="N12" t="e">
        <f t="shared" si="3"/>
        <v>#VALUE!</v>
      </c>
      <c r="O12" s="126" t="str">
        <f t="shared" si="24"/>
        <v/>
      </c>
      <c r="P12" t="e">
        <f t="shared" si="4"/>
        <v>#VALUE!</v>
      </c>
      <c r="Q12" s="126" t="str">
        <f t="shared" si="25"/>
        <v/>
      </c>
      <c r="R12" t="e">
        <f t="shared" si="5"/>
        <v>#VALUE!</v>
      </c>
      <c r="S12" s="126" t="str">
        <f t="shared" si="26"/>
        <v/>
      </c>
      <c r="T12" t="e">
        <f t="shared" si="6"/>
        <v>#VALUE!</v>
      </c>
      <c r="U12" s="126" t="str">
        <f t="shared" si="27"/>
        <v/>
      </c>
      <c r="V12" t="e">
        <f t="shared" si="7"/>
        <v>#VALUE!</v>
      </c>
      <c r="W12" s="126" t="str">
        <f t="shared" si="28"/>
        <v/>
      </c>
      <c r="X12" t="e">
        <f t="shared" si="8"/>
        <v>#VALUE!</v>
      </c>
      <c r="Y12" s="126" t="str">
        <f t="shared" si="29"/>
        <v/>
      </c>
      <c r="Z12" t="e">
        <f t="shared" si="9"/>
        <v>#VALUE!</v>
      </c>
      <c r="AA12" s="126" t="str">
        <f t="shared" si="30"/>
        <v/>
      </c>
      <c r="AB12" t="e">
        <f t="shared" si="10"/>
        <v>#VALUE!</v>
      </c>
      <c r="AC12" s="126" t="str">
        <f t="shared" si="31"/>
        <v/>
      </c>
      <c r="AD12" t="e">
        <f t="shared" si="11"/>
        <v>#VALUE!</v>
      </c>
      <c r="AE12" s="126" t="str">
        <f t="shared" si="32"/>
        <v/>
      </c>
      <c r="AF12" t="e">
        <f t="shared" si="12"/>
        <v>#VALUE!</v>
      </c>
      <c r="AG12" s="126" t="str">
        <f t="shared" si="33"/>
        <v/>
      </c>
      <c r="AH12" t="e">
        <f t="shared" si="13"/>
        <v>#VALUE!</v>
      </c>
      <c r="AI12" s="126" t="str">
        <f t="shared" si="34"/>
        <v/>
      </c>
      <c r="AJ12" t="e">
        <f t="shared" si="14"/>
        <v>#VALUE!</v>
      </c>
      <c r="AK12" s="126" t="str">
        <f t="shared" si="35"/>
        <v/>
      </c>
      <c r="AL12" t="e">
        <f t="shared" si="15"/>
        <v>#VALUE!</v>
      </c>
      <c r="AM12" s="126" t="str">
        <f t="shared" si="36"/>
        <v/>
      </c>
      <c r="AN12" t="e">
        <f t="shared" si="16"/>
        <v>#VALUE!</v>
      </c>
      <c r="AO12" s="126" t="str">
        <f t="shared" si="37"/>
        <v/>
      </c>
      <c r="AP12" t="e">
        <f t="shared" si="17"/>
        <v>#VALUE!</v>
      </c>
      <c r="AQ12" s="126" t="str">
        <f t="shared" si="38"/>
        <v/>
      </c>
      <c r="AR12" t="e">
        <f t="shared" si="18"/>
        <v>#VALUE!</v>
      </c>
      <c r="AS12" s="126" t="str">
        <f t="shared" si="39"/>
        <v/>
      </c>
      <c r="AT12" t="e">
        <f t="shared" si="19"/>
        <v>#VALUE!</v>
      </c>
      <c r="AU12" s="126" t="str">
        <f t="shared" si="40"/>
        <v/>
      </c>
      <c r="AX12" t="str">
        <f t="shared" si="41"/>
        <v/>
      </c>
      <c r="AY12" t="e">
        <f t="array" ref="AY12">IF(ROW(AZ11)&gt; COUNTA($AZ$2:$AZ$113), "",INDEX($AZ:$AZ, SMALL(IF(AZ$2:AZ$113&lt;&gt;"",ROW($2:$113)), ROW(AY11))))</f>
        <v>#NUM!</v>
      </c>
      <c r="AZ12" t="str">
        <f t="shared" si="42"/>
        <v/>
      </c>
      <c r="BA12" t="s">
        <v>96</v>
      </c>
      <c r="BB12">
        <v>10.811</v>
      </c>
      <c r="BC12" t="s">
        <v>94</v>
      </c>
      <c r="BE12">
        <v>5</v>
      </c>
      <c r="BG12">
        <f t="shared" si="43"/>
        <v>0</v>
      </c>
      <c r="BH12">
        <f t="shared" si="44"/>
        <v>0</v>
      </c>
      <c r="BJ12" s="117" t="e">
        <f t="shared" si="45"/>
        <v>#DIV/0!</v>
      </c>
    </row>
    <row r="13" spans="1:62" x14ac:dyDescent="0.25">
      <c r="A13">
        <f t="shared" si="20"/>
        <v>13</v>
      </c>
      <c r="E13" s="125" t="s">
        <v>475</v>
      </c>
      <c r="F13" t="e">
        <f>LEFT(F12,SEARCH("(",F12,1))</f>
        <v>#VALUE!</v>
      </c>
      <c r="H13" t="str">
        <f t="shared" si="0"/>
        <v/>
      </c>
      <c r="I13" s="126" t="str">
        <f t="shared" si="21"/>
        <v/>
      </c>
      <c r="J13" t="str">
        <f t="shared" si="1"/>
        <v/>
      </c>
      <c r="K13" s="126" t="str">
        <f t="shared" si="22"/>
        <v/>
      </c>
      <c r="L13" t="str">
        <f t="shared" si="2"/>
        <v/>
      </c>
      <c r="M13" s="126" t="str">
        <f t="shared" si="23"/>
        <v/>
      </c>
      <c r="N13" t="e">
        <f t="shared" si="3"/>
        <v>#VALUE!</v>
      </c>
      <c r="O13" s="126" t="str">
        <f t="shared" si="24"/>
        <v/>
      </c>
      <c r="P13" t="e">
        <f t="shared" si="4"/>
        <v>#VALUE!</v>
      </c>
      <c r="Q13" s="126" t="str">
        <f t="shared" si="25"/>
        <v/>
      </c>
      <c r="R13" t="e">
        <f t="shared" si="5"/>
        <v>#VALUE!</v>
      </c>
      <c r="S13" s="126" t="str">
        <f t="shared" si="26"/>
        <v/>
      </c>
      <c r="T13" t="e">
        <f t="shared" si="6"/>
        <v>#VALUE!</v>
      </c>
      <c r="U13" s="126" t="str">
        <f t="shared" si="27"/>
        <v/>
      </c>
      <c r="V13" t="e">
        <f t="shared" si="7"/>
        <v>#VALUE!</v>
      </c>
      <c r="W13" s="126" t="str">
        <f t="shared" si="28"/>
        <v/>
      </c>
      <c r="X13" t="e">
        <f t="shared" si="8"/>
        <v>#VALUE!</v>
      </c>
      <c r="Y13" s="126" t="str">
        <f t="shared" si="29"/>
        <v/>
      </c>
      <c r="Z13" t="e">
        <f t="shared" si="9"/>
        <v>#VALUE!</v>
      </c>
      <c r="AA13" s="126" t="str">
        <f t="shared" si="30"/>
        <v/>
      </c>
      <c r="AB13" t="e">
        <f t="shared" si="10"/>
        <v>#VALUE!</v>
      </c>
      <c r="AC13" s="126" t="str">
        <f t="shared" si="31"/>
        <v/>
      </c>
      <c r="AD13" t="e">
        <f t="shared" si="11"/>
        <v>#VALUE!</v>
      </c>
      <c r="AE13" s="126" t="str">
        <f t="shared" si="32"/>
        <v/>
      </c>
      <c r="AF13" t="e">
        <f t="shared" si="12"/>
        <v>#VALUE!</v>
      </c>
      <c r="AG13" s="126" t="str">
        <f t="shared" si="33"/>
        <v/>
      </c>
      <c r="AH13" t="e">
        <f t="shared" si="13"/>
        <v>#VALUE!</v>
      </c>
      <c r="AI13" s="126" t="str">
        <f t="shared" si="34"/>
        <v/>
      </c>
      <c r="AJ13" t="e">
        <f t="shared" si="14"/>
        <v>#VALUE!</v>
      </c>
      <c r="AK13" s="126" t="str">
        <f t="shared" si="35"/>
        <v/>
      </c>
      <c r="AL13" t="e">
        <f t="shared" si="15"/>
        <v>#VALUE!</v>
      </c>
      <c r="AM13" s="126" t="str">
        <f t="shared" si="36"/>
        <v/>
      </c>
      <c r="AN13" t="e">
        <f t="shared" si="16"/>
        <v>#VALUE!</v>
      </c>
      <c r="AO13" s="126" t="str">
        <f t="shared" si="37"/>
        <v/>
      </c>
      <c r="AP13" t="e">
        <f t="shared" si="17"/>
        <v>#VALUE!</v>
      </c>
      <c r="AQ13" s="126" t="str">
        <f t="shared" si="38"/>
        <v/>
      </c>
      <c r="AR13" t="e">
        <f t="shared" si="18"/>
        <v>#VALUE!</v>
      </c>
      <c r="AS13" s="126" t="str">
        <f t="shared" si="39"/>
        <v/>
      </c>
      <c r="AT13" t="e">
        <f t="shared" si="19"/>
        <v>#VALUE!</v>
      </c>
      <c r="AU13" s="126" t="str">
        <f t="shared" si="40"/>
        <v/>
      </c>
      <c r="AX13" t="str">
        <f t="shared" si="41"/>
        <v/>
      </c>
      <c r="AY13" t="e">
        <f t="array" ref="AY13">IF(ROW(AZ12)&gt; COUNTA($AZ$2:$AZ$113), "",INDEX($AZ:$AZ, SMALL(IF(AZ$2:AZ$113&lt;&gt;"",ROW($2:$113)), ROW(AY12))))</f>
        <v>#NUM!</v>
      </c>
      <c r="AZ13" t="str">
        <f t="shared" si="42"/>
        <v/>
      </c>
      <c r="BA13" t="s">
        <v>219</v>
      </c>
      <c r="BB13">
        <v>137.327</v>
      </c>
      <c r="BC13" t="s">
        <v>218</v>
      </c>
      <c r="BE13">
        <v>56</v>
      </c>
      <c r="BG13">
        <f t="shared" si="43"/>
        <v>0</v>
      </c>
      <c r="BH13">
        <f t="shared" si="44"/>
        <v>0</v>
      </c>
      <c r="BJ13" s="117" t="e">
        <f t="shared" si="45"/>
        <v>#DIV/0!</v>
      </c>
    </row>
    <row r="14" spans="1:62" x14ac:dyDescent="0.25">
      <c r="A14">
        <f t="shared" si="20"/>
        <v>14</v>
      </c>
      <c r="E14" s="125" t="s">
        <v>474</v>
      </c>
      <c r="F14" t="e">
        <f>RIGHT(F12,LEN(F12)-LEN(F13))</f>
        <v>#VALUE!</v>
      </c>
      <c r="H14" t="str">
        <f t="shared" si="0"/>
        <v/>
      </c>
      <c r="I14" s="126" t="str">
        <f t="shared" si="21"/>
        <v/>
      </c>
      <c r="J14" t="str">
        <f t="shared" si="1"/>
        <v/>
      </c>
      <c r="K14" s="126" t="str">
        <f t="shared" si="22"/>
        <v/>
      </c>
      <c r="L14" t="str">
        <f t="shared" si="2"/>
        <v/>
      </c>
      <c r="M14" s="126" t="str">
        <f t="shared" si="23"/>
        <v/>
      </c>
      <c r="N14" t="e">
        <f t="shared" si="3"/>
        <v>#VALUE!</v>
      </c>
      <c r="O14" s="126" t="str">
        <f t="shared" si="24"/>
        <v/>
      </c>
      <c r="P14" t="e">
        <f t="shared" si="4"/>
        <v>#VALUE!</v>
      </c>
      <c r="Q14" s="126" t="str">
        <f t="shared" si="25"/>
        <v/>
      </c>
      <c r="R14" t="e">
        <f t="shared" si="5"/>
        <v>#VALUE!</v>
      </c>
      <c r="S14" s="126" t="str">
        <f t="shared" si="26"/>
        <v/>
      </c>
      <c r="T14" t="e">
        <f t="shared" si="6"/>
        <v>#VALUE!</v>
      </c>
      <c r="U14" s="126" t="str">
        <f t="shared" si="27"/>
        <v/>
      </c>
      <c r="V14" t="e">
        <f t="shared" si="7"/>
        <v>#VALUE!</v>
      </c>
      <c r="W14" s="126" t="str">
        <f t="shared" si="28"/>
        <v/>
      </c>
      <c r="X14" t="e">
        <f t="shared" si="8"/>
        <v>#VALUE!</v>
      </c>
      <c r="Y14" s="126" t="str">
        <f t="shared" si="29"/>
        <v/>
      </c>
      <c r="Z14" t="e">
        <f t="shared" si="9"/>
        <v>#VALUE!</v>
      </c>
      <c r="AA14" s="126" t="str">
        <f t="shared" si="30"/>
        <v/>
      </c>
      <c r="AB14" t="e">
        <f t="shared" si="10"/>
        <v>#VALUE!</v>
      </c>
      <c r="AC14" s="126" t="str">
        <f t="shared" si="31"/>
        <v/>
      </c>
      <c r="AD14" t="e">
        <f t="shared" si="11"/>
        <v>#VALUE!</v>
      </c>
      <c r="AE14" s="126" t="str">
        <f t="shared" si="32"/>
        <v/>
      </c>
      <c r="AF14" t="e">
        <f t="shared" si="12"/>
        <v>#VALUE!</v>
      </c>
      <c r="AG14" s="126" t="str">
        <f t="shared" si="33"/>
        <v/>
      </c>
      <c r="AH14" t="e">
        <f t="shared" si="13"/>
        <v>#VALUE!</v>
      </c>
      <c r="AI14" s="126" t="str">
        <f t="shared" si="34"/>
        <v/>
      </c>
      <c r="AJ14" t="e">
        <f t="shared" si="14"/>
        <v>#VALUE!</v>
      </c>
      <c r="AK14" s="126" t="str">
        <f t="shared" si="35"/>
        <v/>
      </c>
      <c r="AL14" t="e">
        <f t="shared" si="15"/>
        <v>#VALUE!</v>
      </c>
      <c r="AM14" s="126" t="str">
        <f t="shared" si="36"/>
        <v/>
      </c>
      <c r="AN14" t="e">
        <f t="shared" si="16"/>
        <v>#VALUE!</v>
      </c>
      <c r="AO14" s="126" t="str">
        <f t="shared" si="37"/>
        <v/>
      </c>
      <c r="AP14" t="e">
        <f t="shared" si="17"/>
        <v>#VALUE!</v>
      </c>
      <c r="AQ14" s="126" t="str">
        <f t="shared" si="38"/>
        <v/>
      </c>
      <c r="AR14" t="e">
        <f t="shared" si="18"/>
        <v>#VALUE!</v>
      </c>
      <c r="AS14" s="126" t="str">
        <f t="shared" si="39"/>
        <v/>
      </c>
      <c r="AT14" t="e">
        <f t="shared" si="19"/>
        <v>#VALUE!</v>
      </c>
      <c r="AU14" s="126" t="str">
        <f t="shared" si="40"/>
        <v/>
      </c>
      <c r="AX14" t="str">
        <f t="shared" si="41"/>
        <v/>
      </c>
      <c r="AY14" t="e">
        <f t="array" ref="AY14">IF(ROW(AZ13)&gt; COUNTA($AZ$2:$AZ$113), "",INDEX($AZ:$AZ, SMALL(IF(AZ$2:AZ$113&lt;&gt;"",ROW($2:$113)), ROW(AY13))))</f>
        <v>#NUM!</v>
      </c>
      <c r="AZ14" t="str">
        <f t="shared" si="42"/>
        <v/>
      </c>
      <c r="BA14" t="s">
        <v>93</v>
      </c>
      <c r="BB14">
        <v>9.0122</v>
      </c>
      <c r="BC14" t="s">
        <v>92</v>
      </c>
      <c r="BE14">
        <v>4</v>
      </c>
      <c r="BG14">
        <f t="shared" si="43"/>
        <v>0</v>
      </c>
      <c r="BH14">
        <f t="shared" si="44"/>
        <v>0</v>
      </c>
      <c r="BJ14" s="117" t="e">
        <f t="shared" si="45"/>
        <v>#DIV/0!</v>
      </c>
    </row>
    <row r="15" spans="1:62" x14ac:dyDescent="0.25">
      <c r="A15">
        <f t="shared" si="20"/>
        <v>15</v>
      </c>
      <c r="D15" t="s">
        <v>473</v>
      </c>
      <c r="E15" s="125" t="s">
        <v>472</v>
      </c>
      <c r="F15" t="e">
        <f>LEFT(F14,SEARCH(")",F14,1))</f>
        <v>#VALUE!</v>
      </c>
      <c r="H15" t="str">
        <f t="shared" si="0"/>
        <v/>
      </c>
      <c r="I15" s="126" t="str">
        <f t="shared" si="21"/>
        <v/>
      </c>
      <c r="J15" t="str">
        <f t="shared" si="1"/>
        <v/>
      </c>
      <c r="K15" s="126" t="str">
        <f t="shared" si="22"/>
        <v/>
      </c>
      <c r="L15" t="str">
        <f t="shared" si="2"/>
        <v/>
      </c>
      <c r="M15" s="126" t="str">
        <f t="shared" si="23"/>
        <v/>
      </c>
      <c r="N15" t="e">
        <f t="shared" si="3"/>
        <v>#VALUE!</v>
      </c>
      <c r="O15" s="126" t="str">
        <f t="shared" si="24"/>
        <v/>
      </c>
      <c r="P15" t="e">
        <f t="shared" si="4"/>
        <v>#VALUE!</v>
      </c>
      <c r="Q15" s="126" t="str">
        <f t="shared" si="25"/>
        <v/>
      </c>
      <c r="R15" t="e">
        <f t="shared" si="5"/>
        <v>#VALUE!</v>
      </c>
      <c r="S15" s="126" t="str">
        <f t="shared" si="26"/>
        <v/>
      </c>
      <c r="T15" t="e">
        <f t="shared" si="6"/>
        <v>#VALUE!</v>
      </c>
      <c r="U15" s="126" t="str">
        <f t="shared" si="27"/>
        <v/>
      </c>
      <c r="V15" t="e">
        <f t="shared" si="7"/>
        <v>#VALUE!</v>
      </c>
      <c r="W15" s="126" t="str">
        <f t="shared" si="28"/>
        <v/>
      </c>
      <c r="X15" t="e">
        <f t="shared" si="8"/>
        <v>#VALUE!</v>
      </c>
      <c r="Y15" s="126" t="str">
        <f t="shared" si="29"/>
        <v/>
      </c>
      <c r="Z15" t="e">
        <f t="shared" si="9"/>
        <v>#VALUE!</v>
      </c>
      <c r="AA15" s="126" t="str">
        <f t="shared" si="30"/>
        <v/>
      </c>
      <c r="AB15" t="e">
        <f t="shared" si="10"/>
        <v>#VALUE!</v>
      </c>
      <c r="AC15" s="126" t="str">
        <f t="shared" si="31"/>
        <v/>
      </c>
      <c r="AD15" t="e">
        <f t="shared" si="11"/>
        <v>#VALUE!</v>
      </c>
      <c r="AE15" s="126" t="str">
        <f t="shared" si="32"/>
        <v/>
      </c>
      <c r="AF15" t="e">
        <f t="shared" si="12"/>
        <v>#VALUE!</v>
      </c>
      <c r="AG15" s="126" t="str">
        <f t="shared" si="33"/>
        <v/>
      </c>
      <c r="AH15" t="e">
        <f t="shared" si="13"/>
        <v>#VALUE!</v>
      </c>
      <c r="AI15" s="126" t="str">
        <f t="shared" si="34"/>
        <v/>
      </c>
      <c r="AJ15" t="e">
        <f t="shared" si="14"/>
        <v>#VALUE!</v>
      </c>
      <c r="AK15" s="126" t="str">
        <f t="shared" si="35"/>
        <v/>
      </c>
      <c r="AL15" t="e">
        <f t="shared" si="15"/>
        <v>#VALUE!</v>
      </c>
      <c r="AM15" s="126" t="str">
        <f t="shared" si="36"/>
        <v/>
      </c>
      <c r="AN15" t="e">
        <f t="shared" si="16"/>
        <v>#VALUE!</v>
      </c>
      <c r="AO15" s="126" t="str">
        <f t="shared" si="37"/>
        <v/>
      </c>
      <c r="AP15" t="e">
        <f t="shared" si="17"/>
        <v>#VALUE!</v>
      </c>
      <c r="AQ15" s="126" t="str">
        <f t="shared" si="38"/>
        <v/>
      </c>
      <c r="AR15" t="e">
        <f t="shared" si="18"/>
        <v>#VALUE!</v>
      </c>
      <c r="AS15" s="126" t="str">
        <f t="shared" si="39"/>
        <v/>
      </c>
      <c r="AT15" t="e">
        <f t="shared" si="19"/>
        <v>#VALUE!</v>
      </c>
      <c r="AU15" s="126" t="str">
        <f t="shared" si="40"/>
        <v/>
      </c>
      <c r="AX15" t="str">
        <f t="shared" si="41"/>
        <v/>
      </c>
      <c r="AY15" t="e">
        <f t="array" ref="AY15">IF(ROW(AZ14)&gt; COUNTA($AZ$2:$AZ$113), "",INDEX($AZ:$AZ, SMALL(IF(AZ$2:AZ$113&lt;&gt;"",ROW($2:$113)), ROW(AY14))))</f>
        <v>#NUM!</v>
      </c>
      <c r="AZ15" t="str">
        <f t="shared" si="42"/>
        <v/>
      </c>
      <c r="BA15" t="s">
        <v>333</v>
      </c>
      <c r="BB15">
        <v>264</v>
      </c>
      <c r="BC15" t="s">
        <v>332</v>
      </c>
      <c r="BE15">
        <v>107</v>
      </c>
      <c r="BG15">
        <f t="shared" si="43"/>
        <v>0</v>
      </c>
      <c r="BH15">
        <f t="shared" si="44"/>
        <v>0</v>
      </c>
      <c r="BJ15" s="117" t="e">
        <f t="shared" si="45"/>
        <v>#DIV/0!</v>
      </c>
    </row>
    <row r="16" spans="1:62" x14ac:dyDescent="0.25">
      <c r="A16">
        <f t="shared" si="20"/>
        <v>16</v>
      </c>
      <c r="E16" s="125" t="s">
        <v>471</v>
      </c>
      <c r="F16" t="e">
        <f>RIGHT(F14,LEN(F14)-LEN(F15))</f>
        <v>#VALUE!</v>
      </c>
      <c r="H16" t="str">
        <f t="shared" si="0"/>
        <v/>
      </c>
      <c r="I16" s="126" t="str">
        <f t="shared" si="21"/>
        <v/>
      </c>
      <c r="J16" t="str">
        <f t="shared" si="1"/>
        <v/>
      </c>
      <c r="K16" s="126" t="str">
        <f t="shared" si="22"/>
        <v/>
      </c>
      <c r="L16" t="str">
        <f t="shared" si="2"/>
        <v/>
      </c>
      <c r="M16" s="126" t="str">
        <f t="shared" si="23"/>
        <v/>
      </c>
      <c r="N16" t="e">
        <f t="shared" si="3"/>
        <v>#VALUE!</v>
      </c>
      <c r="O16" s="126" t="str">
        <f t="shared" si="24"/>
        <v/>
      </c>
      <c r="P16" t="e">
        <f t="shared" si="4"/>
        <v>#VALUE!</v>
      </c>
      <c r="Q16" s="126" t="str">
        <f t="shared" si="25"/>
        <v/>
      </c>
      <c r="R16" t="e">
        <f t="shared" si="5"/>
        <v>#VALUE!</v>
      </c>
      <c r="S16" s="126" t="str">
        <f t="shared" si="26"/>
        <v/>
      </c>
      <c r="T16" t="e">
        <f t="shared" si="6"/>
        <v>#VALUE!</v>
      </c>
      <c r="U16" s="126" t="str">
        <f t="shared" si="27"/>
        <v/>
      </c>
      <c r="V16" t="e">
        <f t="shared" si="7"/>
        <v>#VALUE!</v>
      </c>
      <c r="W16" s="126" t="str">
        <f t="shared" si="28"/>
        <v/>
      </c>
      <c r="X16" t="e">
        <f t="shared" si="8"/>
        <v>#VALUE!</v>
      </c>
      <c r="Y16" s="126" t="str">
        <f t="shared" si="29"/>
        <v/>
      </c>
      <c r="Z16" t="e">
        <f t="shared" si="9"/>
        <v>#VALUE!</v>
      </c>
      <c r="AA16" s="126" t="str">
        <f t="shared" si="30"/>
        <v/>
      </c>
      <c r="AB16" t="e">
        <f t="shared" si="10"/>
        <v>#VALUE!</v>
      </c>
      <c r="AC16" s="126" t="str">
        <f t="shared" si="31"/>
        <v/>
      </c>
      <c r="AD16" t="e">
        <f t="shared" si="11"/>
        <v>#VALUE!</v>
      </c>
      <c r="AE16" s="126" t="str">
        <f t="shared" si="32"/>
        <v/>
      </c>
      <c r="AF16" t="e">
        <f t="shared" si="12"/>
        <v>#VALUE!</v>
      </c>
      <c r="AG16" s="126" t="str">
        <f t="shared" si="33"/>
        <v/>
      </c>
      <c r="AH16" t="e">
        <f t="shared" si="13"/>
        <v>#VALUE!</v>
      </c>
      <c r="AI16" s="126" t="str">
        <f t="shared" si="34"/>
        <v/>
      </c>
      <c r="AJ16" t="e">
        <f t="shared" si="14"/>
        <v>#VALUE!</v>
      </c>
      <c r="AK16" s="126" t="str">
        <f t="shared" si="35"/>
        <v/>
      </c>
      <c r="AL16" t="e">
        <f t="shared" si="15"/>
        <v>#VALUE!</v>
      </c>
      <c r="AM16" s="126" t="str">
        <f t="shared" si="36"/>
        <v/>
      </c>
      <c r="AN16" t="e">
        <f t="shared" si="16"/>
        <v>#VALUE!</v>
      </c>
      <c r="AO16" s="126" t="str">
        <f t="shared" si="37"/>
        <v/>
      </c>
      <c r="AP16" t="e">
        <f t="shared" si="17"/>
        <v>#VALUE!</v>
      </c>
      <c r="AQ16" s="126" t="str">
        <f t="shared" si="38"/>
        <v/>
      </c>
      <c r="AR16" t="e">
        <f t="shared" si="18"/>
        <v>#VALUE!</v>
      </c>
      <c r="AS16" s="126" t="str">
        <f t="shared" si="39"/>
        <v/>
      </c>
      <c r="AT16" t="e">
        <f t="shared" si="19"/>
        <v>#VALUE!</v>
      </c>
      <c r="AU16" s="126" t="str">
        <f t="shared" si="40"/>
        <v/>
      </c>
      <c r="AX16" t="str">
        <f t="shared" si="41"/>
        <v/>
      </c>
      <c r="AY16" t="e">
        <f t="array" ref="AY16">IF(ROW(AZ15)&gt; COUNTA($AZ$2:$AZ$113), "",INDEX($AZ:$AZ, SMALL(IF(AZ$2:AZ$113&lt;&gt;"",ROW($2:$113)), ROW(AY15))))</f>
        <v>#NUM!</v>
      </c>
      <c r="AZ16" t="str">
        <f t="shared" si="42"/>
        <v/>
      </c>
      <c r="BA16" t="s">
        <v>282</v>
      </c>
      <c r="BB16">
        <v>208.9804</v>
      </c>
      <c r="BC16" t="s">
        <v>470</v>
      </c>
      <c r="BE16">
        <v>83</v>
      </c>
      <c r="BG16">
        <f t="shared" si="43"/>
        <v>0</v>
      </c>
      <c r="BH16">
        <f t="shared" si="44"/>
        <v>0</v>
      </c>
      <c r="BJ16" s="117" t="e">
        <f t="shared" si="45"/>
        <v>#DIV/0!</v>
      </c>
    </row>
    <row r="17" spans="1:83" x14ac:dyDescent="0.25">
      <c r="A17">
        <f t="shared" si="20"/>
        <v>17</v>
      </c>
      <c r="E17" s="125" t="s">
        <v>418</v>
      </c>
      <c r="F17" t="e">
        <f>MAX(_xlfn.NUMBERVALUE(LEFT(F16),1),IFERROR(_xlfn.NUMBERVALUE(LEFT(F16,2)),0),IFERROR(_xlfn.NUMBERVALUE(LEFT(F16,3)),0))</f>
        <v>#VALUE!</v>
      </c>
      <c r="H17" t="str">
        <f t="shared" si="0"/>
        <v/>
      </c>
      <c r="I17" s="126" t="str">
        <f t="shared" si="21"/>
        <v/>
      </c>
      <c r="J17" t="str">
        <f t="shared" si="1"/>
        <v/>
      </c>
      <c r="K17" s="126" t="str">
        <f t="shared" si="22"/>
        <v/>
      </c>
      <c r="L17" t="str">
        <f t="shared" si="2"/>
        <v/>
      </c>
      <c r="M17" s="126" t="str">
        <f t="shared" si="23"/>
        <v/>
      </c>
      <c r="N17" t="e">
        <f t="shared" si="3"/>
        <v>#VALUE!</v>
      </c>
      <c r="O17" s="126" t="str">
        <f t="shared" si="24"/>
        <v/>
      </c>
      <c r="P17" t="e">
        <f t="shared" si="4"/>
        <v>#VALUE!</v>
      </c>
      <c r="Q17" s="126" t="str">
        <f t="shared" si="25"/>
        <v/>
      </c>
      <c r="R17" t="e">
        <f t="shared" si="5"/>
        <v>#VALUE!</v>
      </c>
      <c r="S17" s="126" t="str">
        <f t="shared" si="26"/>
        <v/>
      </c>
      <c r="T17" t="e">
        <f t="shared" si="6"/>
        <v>#VALUE!</v>
      </c>
      <c r="U17" s="126" t="str">
        <f t="shared" si="27"/>
        <v/>
      </c>
      <c r="V17" t="e">
        <f t="shared" si="7"/>
        <v>#VALUE!</v>
      </c>
      <c r="W17" s="126" t="str">
        <f t="shared" si="28"/>
        <v/>
      </c>
      <c r="X17" t="e">
        <f t="shared" si="8"/>
        <v>#VALUE!</v>
      </c>
      <c r="Y17" s="126" t="str">
        <f t="shared" si="29"/>
        <v/>
      </c>
      <c r="Z17" t="e">
        <f t="shared" si="9"/>
        <v>#VALUE!</v>
      </c>
      <c r="AA17" s="126" t="str">
        <f t="shared" si="30"/>
        <v/>
      </c>
      <c r="AB17" t="e">
        <f t="shared" si="10"/>
        <v>#VALUE!</v>
      </c>
      <c r="AC17" s="126" t="str">
        <f t="shared" si="31"/>
        <v/>
      </c>
      <c r="AD17" t="e">
        <f t="shared" si="11"/>
        <v>#VALUE!</v>
      </c>
      <c r="AE17" s="126" t="str">
        <f t="shared" si="32"/>
        <v/>
      </c>
      <c r="AF17" t="e">
        <f t="shared" si="12"/>
        <v>#VALUE!</v>
      </c>
      <c r="AG17" s="126" t="str">
        <f t="shared" si="33"/>
        <v/>
      </c>
      <c r="AH17" t="e">
        <f t="shared" si="13"/>
        <v>#VALUE!</v>
      </c>
      <c r="AI17" s="126" t="str">
        <f t="shared" si="34"/>
        <v/>
      </c>
      <c r="AJ17" t="e">
        <f t="shared" si="14"/>
        <v>#VALUE!</v>
      </c>
      <c r="AK17" s="126" t="str">
        <f t="shared" si="35"/>
        <v/>
      </c>
      <c r="AL17" t="e">
        <f t="shared" si="15"/>
        <v>#VALUE!</v>
      </c>
      <c r="AM17" s="126" t="str">
        <f t="shared" si="36"/>
        <v/>
      </c>
      <c r="AN17" t="e">
        <f t="shared" si="16"/>
        <v>#VALUE!</v>
      </c>
      <c r="AO17" s="126" t="str">
        <f t="shared" si="37"/>
        <v/>
      </c>
      <c r="AP17" t="e">
        <f t="shared" si="17"/>
        <v>#VALUE!</v>
      </c>
      <c r="AQ17" s="126" t="str">
        <f t="shared" si="38"/>
        <v/>
      </c>
      <c r="AR17" t="e">
        <f t="shared" si="18"/>
        <v>#VALUE!</v>
      </c>
      <c r="AS17" s="126" t="str">
        <f t="shared" si="39"/>
        <v/>
      </c>
      <c r="AT17" t="e">
        <f t="shared" si="19"/>
        <v>#VALUE!</v>
      </c>
      <c r="AU17" s="126" t="str">
        <f t="shared" si="40"/>
        <v/>
      </c>
      <c r="AX17" t="str">
        <f t="shared" si="41"/>
        <v/>
      </c>
      <c r="AY17" t="e">
        <f t="array" ref="AY17">IF(ROW(AZ16)&gt; COUNTA($AZ$2:$AZ$113), "",INDEX($AZ:$AZ, SMALL(IF(AZ$2:AZ$113&lt;&gt;"",ROW($2:$113)), ROW(AY16))))</f>
        <v>#NUM!</v>
      </c>
      <c r="AZ17" t="str">
        <f t="shared" si="42"/>
        <v/>
      </c>
      <c r="BA17" t="s">
        <v>312</v>
      </c>
      <c r="BB17">
        <v>247</v>
      </c>
      <c r="BC17" t="s">
        <v>311</v>
      </c>
      <c r="BE17">
        <v>97</v>
      </c>
      <c r="BG17">
        <f t="shared" si="43"/>
        <v>0</v>
      </c>
      <c r="BH17">
        <f t="shared" si="44"/>
        <v>0</v>
      </c>
      <c r="BJ17" s="117" t="e">
        <f t="shared" si="45"/>
        <v>#DIV/0!</v>
      </c>
    </row>
    <row r="18" spans="1:83" x14ac:dyDescent="0.25">
      <c r="A18">
        <f t="shared" si="20"/>
        <v>18</v>
      </c>
      <c r="E18" s="125" t="s">
        <v>469</v>
      </c>
      <c r="F18" t="e">
        <f>RIGHT(F16,LEN(F16)-LEN(F17))</f>
        <v>#VALUE!</v>
      </c>
      <c r="H18" t="str">
        <f t="shared" si="0"/>
        <v/>
      </c>
      <c r="I18" s="126" t="str">
        <f t="shared" si="21"/>
        <v/>
      </c>
      <c r="J18" t="str">
        <f t="shared" si="1"/>
        <v/>
      </c>
      <c r="K18" s="126" t="str">
        <f t="shared" si="22"/>
        <v/>
      </c>
      <c r="L18" t="str">
        <f t="shared" si="2"/>
        <v/>
      </c>
      <c r="M18" s="126" t="str">
        <f t="shared" si="23"/>
        <v/>
      </c>
      <c r="N18" t="e">
        <f t="shared" si="3"/>
        <v>#VALUE!</v>
      </c>
      <c r="O18" s="126" t="str">
        <f t="shared" si="24"/>
        <v/>
      </c>
      <c r="P18" t="e">
        <f t="shared" si="4"/>
        <v>#VALUE!</v>
      </c>
      <c r="Q18" s="126" t="str">
        <f t="shared" si="25"/>
        <v/>
      </c>
      <c r="R18" t="e">
        <f t="shared" si="5"/>
        <v>#VALUE!</v>
      </c>
      <c r="S18" s="126" t="str">
        <f t="shared" si="26"/>
        <v/>
      </c>
      <c r="T18" t="e">
        <f t="shared" si="6"/>
        <v>#VALUE!</v>
      </c>
      <c r="U18" s="126" t="str">
        <f t="shared" si="27"/>
        <v/>
      </c>
      <c r="V18" t="e">
        <f t="shared" si="7"/>
        <v>#VALUE!</v>
      </c>
      <c r="W18" s="126" t="str">
        <f t="shared" si="28"/>
        <v/>
      </c>
      <c r="X18" t="e">
        <f t="shared" si="8"/>
        <v>#VALUE!</v>
      </c>
      <c r="Y18" s="126" t="str">
        <f t="shared" si="29"/>
        <v/>
      </c>
      <c r="Z18" t="e">
        <f t="shared" si="9"/>
        <v>#VALUE!</v>
      </c>
      <c r="AA18" s="126" t="str">
        <f t="shared" si="30"/>
        <v/>
      </c>
      <c r="AB18" t="e">
        <f t="shared" si="10"/>
        <v>#VALUE!</v>
      </c>
      <c r="AC18" s="126" t="str">
        <f t="shared" si="31"/>
        <v/>
      </c>
      <c r="AD18" t="e">
        <f t="shared" si="11"/>
        <v>#VALUE!</v>
      </c>
      <c r="AE18" s="126" t="str">
        <f t="shared" si="32"/>
        <v/>
      </c>
      <c r="AF18" t="e">
        <f t="shared" si="12"/>
        <v>#VALUE!</v>
      </c>
      <c r="AG18" s="126" t="str">
        <f t="shared" si="33"/>
        <v/>
      </c>
      <c r="AH18" t="e">
        <f t="shared" si="13"/>
        <v>#VALUE!</v>
      </c>
      <c r="AI18" s="126" t="str">
        <f t="shared" si="34"/>
        <v/>
      </c>
      <c r="AJ18" t="e">
        <f t="shared" si="14"/>
        <v>#VALUE!</v>
      </c>
      <c r="AK18" s="126" t="str">
        <f t="shared" si="35"/>
        <v/>
      </c>
      <c r="AL18" t="e">
        <f t="shared" si="15"/>
        <v>#VALUE!</v>
      </c>
      <c r="AM18" s="126" t="str">
        <f t="shared" si="36"/>
        <v/>
      </c>
      <c r="AN18" t="e">
        <f t="shared" si="16"/>
        <v>#VALUE!</v>
      </c>
      <c r="AO18" s="126" t="str">
        <f t="shared" si="37"/>
        <v/>
      </c>
      <c r="AP18" t="e">
        <f t="shared" si="17"/>
        <v>#VALUE!</v>
      </c>
      <c r="AQ18" s="126" t="str">
        <f t="shared" si="38"/>
        <v/>
      </c>
      <c r="AR18" t="e">
        <f t="shared" si="18"/>
        <v>#VALUE!</v>
      </c>
      <c r="AS18" s="126" t="str">
        <f t="shared" si="39"/>
        <v/>
      </c>
      <c r="AT18" t="e">
        <f t="shared" si="19"/>
        <v>#VALUE!</v>
      </c>
      <c r="AU18" s="126" t="str">
        <f t="shared" si="40"/>
        <v/>
      </c>
      <c r="AX18" t="str">
        <f t="shared" si="41"/>
        <v/>
      </c>
      <c r="AY18" t="e">
        <f t="array" ref="AY18">IF(ROW(AZ17)&gt; COUNTA($AZ$2:$AZ$113), "",INDEX($AZ:$AZ, SMALL(IF(AZ$2:AZ$113&lt;&gt;"",ROW($2:$113)), ROW(AY17))))</f>
        <v>#NUM!</v>
      </c>
      <c r="AZ18" t="str">
        <f t="shared" si="42"/>
        <v/>
      </c>
      <c r="BA18" t="s">
        <v>170</v>
      </c>
      <c r="BB18">
        <v>79.903999999999996</v>
      </c>
      <c r="BC18" t="s">
        <v>168</v>
      </c>
      <c r="BE18">
        <v>35</v>
      </c>
      <c r="BG18">
        <f t="shared" si="43"/>
        <v>0</v>
      </c>
      <c r="BH18">
        <f t="shared" si="44"/>
        <v>0</v>
      </c>
      <c r="BJ18" s="117" t="e">
        <f t="shared" si="45"/>
        <v>#DIV/0!</v>
      </c>
    </row>
    <row r="19" spans="1:83" x14ac:dyDescent="0.25">
      <c r="A19">
        <f t="shared" si="20"/>
        <v>19</v>
      </c>
      <c r="E19" s="124" t="s">
        <v>468</v>
      </c>
      <c r="F19" t="e">
        <f>LEFT(F18,SEARCH("(",F18,1))</f>
        <v>#VALUE!</v>
      </c>
      <c r="H19" t="str">
        <f t="shared" si="0"/>
        <v/>
      </c>
      <c r="I19" s="126" t="str">
        <f t="shared" si="21"/>
        <v/>
      </c>
      <c r="J19" t="str">
        <f t="shared" si="1"/>
        <v/>
      </c>
      <c r="K19" s="126" t="str">
        <f t="shared" si="22"/>
        <v/>
      </c>
      <c r="L19" t="str">
        <f t="shared" si="2"/>
        <v/>
      </c>
      <c r="M19" s="126" t="str">
        <f t="shared" si="23"/>
        <v/>
      </c>
      <c r="N19" t="e">
        <f t="shared" si="3"/>
        <v>#VALUE!</v>
      </c>
      <c r="O19" s="126" t="str">
        <f t="shared" si="24"/>
        <v/>
      </c>
      <c r="P19" t="e">
        <f t="shared" si="4"/>
        <v>#VALUE!</v>
      </c>
      <c r="Q19" s="126" t="str">
        <f t="shared" si="25"/>
        <v/>
      </c>
      <c r="R19" t="e">
        <f t="shared" si="5"/>
        <v>#VALUE!</v>
      </c>
      <c r="S19" s="126" t="str">
        <f t="shared" si="26"/>
        <v/>
      </c>
      <c r="T19" t="e">
        <f t="shared" si="6"/>
        <v>#VALUE!</v>
      </c>
      <c r="U19" s="126" t="str">
        <f t="shared" si="27"/>
        <v/>
      </c>
      <c r="V19" t="e">
        <f t="shared" si="7"/>
        <v>#VALUE!</v>
      </c>
      <c r="W19" s="126" t="str">
        <f t="shared" si="28"/>
        <v/>
      </c>
      <c r="X19" t="e">
        <f t="shared" si="8"/>
        <v>#VALUE!</v>
      </c>
      <c r="Y19" s="126" t="str">
        <f t="shared" si="29"/>
        <v/>
      </c>
      <c r="Z19" t="e">
        <f t="shared" si="9"/>
        <v>#VALUE!</v>
      </c>
      <c r="AA19" s="126" t="str">
        <f t="shared" si="30"/>
        <v/>
      </c>
      <c r="AB19" t="e">
        <f t="shared" si="10"/>
        <v>#VALUE!</v>
      </c>
      <c r="AC19" s="126" t="str">
        <f t="shared" si="31"/>
        <v/>
      </c>
      <c r="AD19" t="e">
        <f t="shared" si="11"/>
        <v>#VALUE!</v>
      </c>
      <c r="AE19" s="126" t="str">
        <f t="shared" si="32"/>
        <v/>
      </c>
      <c r="AF19" t="e">
        <f t="shared" si="12"/>
        <v>#VALUE!</v>
      </c>
      <c r="AG19" s="126" t="str">
        <f t="shared" si="33"/>
        <v/>
      </c>
      <c r="AH19" t="e">
        <f t="shared" si="13"/>
        <v>#VALUE!</v>
      </c>
      <c r="AI19" s="126" t="str">
        <f t="shared" si="34"/>
        <v/>
      </c>
      <c r="AJ19" t="e">
        <f t="shared" si="14"/>
        <v>#VALUE!</v>
      </c>
      <c r="AK19" s="126" t="str">
        <f t="shared" si="35"/>
        <v/>
      </c>
      <c r="AL19" t="e">
        <f t="shared" si="15"/>
        <v>#VALUE!</v>
      </c>
      <c r="AM19" s="126" t="str">
        <f t="shared" si="36"/>
        <v/>
      </c>
      <c r="AN19" t="e">
        <f t="shared" si="16"/>
        <v>#VALUE!</v>
      </c>
      <c r="AO19" s="126" t="str">
        <f t="shared" si="37"/>
        <v/>
      </c>
      <c r="AP19" t="e">
        <f t="shared" si="17"/>
        <v>#VALUE!</v>
      </c>
      <c r="AQ19" s="126" t="str">
        <f t="shared" si="38"/>
        <v/>
      </c>
      <c r="AR19" t="e">
        <f t="shared" si="18"/>
        <v>#VALUE!</v>
      </c>
      <c r="AS19" s="126" t="str">
        <f t="shared" si="39"/>
        <v/>
      </c>
      <c r="AT19" t="e">
        <f t="shared" si="19"/>
        <v>#VALUE!</v>
      </c>
      <c r="AU19" s="126" t="str">
        <f t="shared" si="40"/>
        <v/>
      </c>
      <c r="AX19" t="str">
        <f t="shared" si="41"/>
        <v/>
      </c>
      <c r="AY19" t="e">
        <f t="array" ref="AY19">IF(ROW(AZ18)&gt; COUNTA($AZ$2:$AZ$113), "",INDEX($AZ:$AZ, SMALL(IF(AZ$2:AZ$113&lt;&gt;"",ROW($2:$113)), ROW(AY18))))</f>
        <v>#NUM!</v>
      </c>
      <c r="AZ19" t="str">
        <f t="shared" si="42"/>
        <v/>
      </c>
      <c r="BA19" t="s">
        <v>130</v>
      </c>
      <c r="BB19">
        <v>40.078000000000003</v>
      </c>
      <c r="BC19" t="s">
        <v>467</v>
      </c>
      <c r="BE19">
        <v>20</v>
      </c>
      <c r="BG19">
        <f t="shared" si="43"/>
        <v>0</v>
      </c>
      <c r="BH19">
        <f t="shared" si="44"/>
        <v>0</v>
      </c>
      <c r="BJ19" s="117" t="e">
        <f t="shared" si="45"/>
        <v>#DIV/0!</v>
      </c>
    </row>
    <row r="20" spans="1:83" x14ac:dyDescent="0.25">
      <c r="A20">
        <f t="shared" si="20"/>
        <v>20</v>
      </c>
      <c r="E20" s="124" t="s">
        <v>466</v>
      </c>
      <c r="F20" t="e">
        <f>RIGHT(F18,LEN(F18)-LEN(F19))</f>
        <v>#VALUE!</v>
      </c>
      <c r="H20" t="str">
        <f t="shared" si="0"/>
        <v/>
      </c>
      <c r="I20" s="126" t="str">
        <f t="shared" si="21"/>
        <v/>
      </c>
      <c r="J20" t="str">
        <f t="shared" si="1"/>
        <v/>
      </c>
      <c r="K20" s="126" t="str">
        <f t="shared" si="22"/>
        <v/>
      </c>
      <c r="L20" t="str">
        <f t="shared" si="2"/>
        <v/>
      </c>
      <c r="M20" s="126" t="str">
        <f t="shared" si="23"/>
        <v/>
      </c>
      <c r="N20" t="e">
        <f t="shared" si="3"/>
        <v>#VALUE!</v>
      </c>
      <c r="O20" s="126" t="str">
        <f t="shared" si="24"/>
        <v/>
      </c>
      <c r="P20" t="e">
        <f t="shared" si="4"/>
        <v>#VALUE!</v>
      </c>
      <c r="Q20" s="126" t="str">
        <f t="shared" si="25"/>
        <v/>
      </c>
      <c r="R20" t="e">
        <f t="shared" si="5"/>
        <v>#VALUE!</v>
      </c>
      <c r="S20" s="126" t="str">
        <f t="shared" si="26"/>
        <v/>
      </c>
      <c r="T20" t="e">
        <f t="shared" si="6"/>
        <v>#VALUE!</v>
      </c>
      <c r="U20" s="126" t="str">
        <f t="shared" si="27"/>
        <v/>
      </c>
      <c r="V20" t="e">
        <f t="shared" si="7"/>
        <v>#VALUE!</v>
      </c>
      <c r="W20" s="126" t="str">
        <f t="shared" si="28"/>
        <v/>
      </c>
      <c r="X20" t="e">
        <f t="shared" si="8"/>
        <v>#VALUE!</v>
      </c>
      <c r="Y20" s="126" t="str">
        <f t="shared" si="29"/>
        <v/>
      </c>
      <c r="Z20" t="e">
        <f t="shared" si="9"/>
        <v>#VALUE!</v>
      </c>
      <c r="AA20" s="126" t="str">
        <f t="shared" si="30"/>
        <v/>
      </c>
      <c r="AB20" t="e">
        <f t="shared" si="10"/>
        <v>#VALUE!</v>
      </c>
      <c r="AC20" s="126" t="str">
        <f t="shared" si="31"/>
        <v/>
      </c>
      <c r="AD20" t="e">
        <f t="shared" si="11"/>
        <v>#VALUE!</v>
      </c>
      <c r="AE20" s="126" t="str">
        <f t="shared" si="32"/>
        <v/>
      </c>
      <c r="AF20" t="e">
        <f t="shared" si="12"/>
        <v>#VALUE!</v>
      </c>
      <c r="AG20" s="126" t="str">
        <f t="shared" si="33"/>
        <v/>
      </c>
      <c r="AH20" t="e">
        <f t="shared" si="13"/>
        <v>#VALUE!</v>
      </c>
      <c r="AI20" s="126" t="str">
        <f t="shared" si="34"/>
        <v/>
      </c>
      <c r="AJ20" t="e">
        <f t="shared" si="14"/>
        <v>#VALUE!</v>
      </c>
      <c r="AK20" s="126" t="str">
        <f t="shared" si="35"/>
        <v/>
      </c>
      <c r="AL20" t="e">
        <f t="shared" si="15"/>
        <v>#VALUE!</v>
      </c>
      <c r="AM20" s="126" t="str">
        <f t="shared" si="36"/>
        <v/>
      </c>
      <c r="AN20" t="e">
        <f t="shared" si="16"/>
        <v>#VALUE!</v>
      </c>
      <c r="AO20" s="126" t="str">
        <f t="shared" si="37"/>
        <v/>
      </c>
      <c r="AP20" t="e">
        <f t="shared" si="17"/>
        <v>#VALUE!</v>
      </c>
      <c r="AQ20" s="126" t="str">
        <f t="shared" si="38"/>
        <v/>
      </c>
      <c r="AR20" t="e">
        <f t="shared" si="18"/>
        <v>#VALUE!</v>
      </c>
      <c r="AS20" s="126" t="str">
        <f t="shared" si="39"/>
        <v/>
      </c>
      <c r="AT20" t="e">
        <f t="shared" si="19"/>
        <v>#VALUE!</v>
      </c>
      <c r="AU20" s="126" t="str">
        <f t="shared" si="40"/>
        <v/>
      </c>
      <c r="AX20" t="str">
        <f t="shared" si="41"/>
        <v/>
      </c>
      <c r="AY20" t="e">
        <f t="array" ref="AY20">IF(ROW(AZ19)&gt; COUNTA($AZ$2:$AZ$113), "",INDEX($AZ:$AZ, SMALL(IF(AZ$2:AZ$113&lt;&gt;"",ROW($2:$113)), ROW(AY19))))</f>
        <v>#NUM!</v>
      </c>
      <c r="AZ20" t="str">
        <f t="shared" si="42"/>
        <v/>
      </c>
      <c r="BA20" t="s">
        <v>199</v>
      </c>
      <c r="BB20">
        <v>112.411</v>
      </c>
      <c r="BC20" t="s">
        <v>465</v>
      </c>
      <c r="BE20">
        <v>48</v>
      </c>
      <c r="BG20">
        <f t="shared" si="43"/>
        <v>0</v>
      </c>
      <c r="BH20">
        <f t="shared" si="44"/>
        <v>0</v>
      </c>
      <c r="BJ20" s="117" t="e">
        <f t="shared" si="45"/>
        <v>#DIV/0!</v>
      </c>
    </row>
    <row r="21" spans="1:83" x14ac:dyDescent="0.25">
      <c r="A21">
        <f t="shared" si="20"/>
        <v>21</v>
      </c>
      <c r="D21" t="s">
        <v>464</v>
      </c>
      <c r="E21" s="124" t="s">
        <v>463</v>
      </c>
      <c r="F21" t="e">
        <f>LEFT(F20,SEARCH(")",F20,1))</f>
        <v>#VALUE!</v>
      </c>
      <c r="H21" t="str">
        <f t="shared" si="0"/>
        <v/>
      </c>
      <c r="I21" s="126" t="str">
        <f t="shared" si="21"/>
        <v/>
      </c>
      <c r="J21" t="str">
        <f t="shared" si="1"/>
        <v/>
      </c>
      <c r="K21" s="126" t="str">
        <f t="shared" si="22"/>
        <v/>
      </c>
      <c r="L21" t="str">
        <f t="shared" si="2"/>
        <v/>
      </c>
      <c r="M21" s="126" t="str">
        <f t="shared" si="23"/>
        <v/>
      </c>
      <c r="N21" t="e">
        <f t="shared" si="3"/>
        <v>#VALUE!</v>
      </c>
      <c r="O21" s="126" t="str">
        <f t="shared" si="24"/>
        <v/>
      </c>
      <c r="P21" t="e">
        <f t="shared" si="4"/>
        <v>#VALUE!</v>
      </c>
      <c r="Q21" s="126" t="str">
        <f t="shared" si="25"/>
        <v/>
      </c>
      <c r="R21" t="e">
        <f t="shared" si="5"/>
        <v>#VALUE!</v>
      </c>
      <c r="S21" s="126" t="str">
        <f t="shared" si="26"/>
        <v/>
      </c>
      <c r="T21" t="e">
        <f t="shared" si="6"/>
        <v>#VALUE!</v>
      </c>
      <c r="U21" s="126" t="str">
        <f t="shared" si="27"/>
        <v/>
      </c>
      <c r="V21" t="e">
        <f t="shared" si="7"/>
        <v>#VALUE!</v>
      </c>
      <c r="W21" s="126" t="str">
        <f t="shared" si="28"/>
        <v/>
      </c>
      <c r="X21" t="e">
        <f t="shared" si="8"/>
        <v>#VALUE!</v>
      </c>
      <c r="Y21" s="126" t="str">
        <f t="shared" si="29"/>
        <v/>
      </c>
      <c r="Z21" t="e">
        <f t="shared" si="9"/>
        <v>#VALUE!</v>
      </c>
      <c r="AA21" s="126" t="str">
        <f t="shared" si="30"/>
        <v/>
      </c>
      <c r="AB21" t="e">
        <f t="shared" si="10"/>
        <v>#VALUE!</v>
      </c>
      <c r="AC21" s="126" t="str">
        <f t="shared" si="31"/>
        <v/>
      </c>
      <c r="AD21" t="e">
        <f t="shared" si="11"/>
        <v>#VALUE!</v>
      </c>
      <c r="AE21" s="126" t="str">
        <f t="shared" si="32"/>
        <v/>
      </c>
      <c r="AF21" t="e">
        <f t="shared" si="12"/>
        <v>#VALUE!</v>
      </c>
      <c r="AG21" s="126" t="str">
        <f t="shared" si="33"/>
        <v/>
      </c>
      <c r="AH21" t="e">
        <f t="shared" si="13"/>
        <v>#VALUE!</v>
      </c>
      <c r="AI21" s="126" t="str">
        <f t="shared" si="34"/>
        <v/>
      </c>
      <c r="AJ21" t="e">
        <f t="shared" si="14"/>
        <v>#VALUE!</v>
      </c>
      <c r="AK21" s="126" t="str">
        <f t="shared" si="35"/>
        <v/>
      </c>
      <c r="AL21" t="e">
        <f t="shared" si="15"/>
        <v>#VALUE!</v>
      </c>
      <c r="AM21" s="126" t="str">
        <f t="shared" si="36"/>
        <v/>
      </c>
      <c r="AN21" t="e">
        <f t="shared" si="16"/>
        <v>#VALUE!</v>
      </c>
      <c r="AO21" s="126" t="str">
        <f t="shared" si="37"/>
        <v/>
      </c>
      <c r="AP21" t="e">
        <f t="shared" si="17"/>
        <v>#VALUE!</v>
      </c>
      <c r="AQ21" s="126" t="str">
        <f t="shared" si="38"/>
        <v/>
      </c>
      <c r="AR21" t="e">
        <f t="shared" si="18"/>
        <v>#VALUE!</v>
      </c>
      <c r="AS21" s="126" t="str">
        <f t="shared" si="39"/>
        <v/>
      </c>
      <c r="AT21" t="e">
        <f t="shared" si="19"/>
        <v>#VALUE!</v>
      </c>
      <c r="AU21" s="126" t="str">
        <f t="shared" si="40"/>
        <v/>
      </c>
      <c r="AX21" t="str">
        <f t="shared" si="41"/>
        <v/>
      </c>
      <c r="AY21" t="e">
        <f t="array" ref="AY21">IF(ROW(AZ20)&gt; COUNTA($AZ$2:$AZ$113), "",INDEX($AZ:$AZ, SMALL(IF(AZ$2:AZ$113&lt;&gt;"",ROW($2:$113)), ROW(AY20))))</f>
        <v>#NUM!</v>
      </c>
      <c r="AZ21" t="str">
        <f t="shared" si="42"/>
        <v/>
      </c>
      <c r="BA21" t="s">
        <v>225</v>
      </c>
      <c r="BB21">
        <v>140.11600000000001</v>
      </c>
      <c r="BC21" t="s">
        <v>223</v>
      </c>
      <c r="BE21">
        <v>58</v>
      </c>
      <c r="BG21">
        <f t="shared" si="43"/>
        <v>0</v>
      </c>
      <c r="BH21">
        <f t="shared" si="44"/>
        <v>0</v>
      </c>
      <c r="BJ21" s="117" t="e">
        <f t="shared" si="45"/>
        <v>#DIV/0!</v>
      </c>
    </row>
    <row r="22" spans="1:83" x14ac:dyDescent="0.25">
      <c r="A22">
        <f t="shared" si="20"/>
        <v>22</v>
      </c>
      <c r="E22" s="124" t="s">
        <v>462</v>
      </c>
      <c r="F22" t="e">
        <f>RIGHT(F20,LEN(F20)-LEN(F21))</f>
        <v>#VALUE!</v>
      </c>
      <c r="H22" t="str">
        <f t="shared" si="0"/>
        <v/>
      </c>
      <c r="I22" s="126" t="str">
        <f t="shared" si="21"/>
        <v/>
      </c>
      <c r="J22" t="str">
        <f t="shared" si="1"/>
        <v/>
      </c>
      <c r="K22" s="126" t="str">
        <f t="shared" si="22"/>
        <v/>
      </c>
      <c r="L22" t="str">
        <f t="shared" si="2"/>
        <v/>
      </c>
      <c r="M22" s="126" t="str">
        <f t="shared" si="23"/>
        <v/>
      </c>
      <c r="N22" t="e">
        <f t="shared" si="3"/>
        <v>#VALUE!</v>
      </c>
      <c r="O22" s="126" t="str">
        <f t="shared" si="24"/>
        <v/>
      </c>
      <c r="P22" t="e">
        <f t="shared" si="4"/>
        <v>#VALUE!</v>
      </c>
      <c r="Q22" s="126" t="str">
        <f t="shared" si="25"/>
        <v/>
      </c>
      <c r="R22" t="e">
        <f t="shared" si="5"/>
        <v>#VALUE!</v>
      </c>
      <c r="S22" s="126" t="str">
        <f t="shared" si="26"/>
        <v/>
      </c>
      <c r="T22" t="e">
        <f t="shared" si="6"/>
        <v>#VALUE!</v>
      </c>
      <c r="U22" s="126" t="str">
        <f t="shared" si="27"/>
        <v/>
      </c>
      <c r="V22" t="e">
        <f t="shared" si="7"/>
        <v>#VALUE!</v>
      </c>
      <c r="W22" s="126" t="str">
        <f t="shared" si="28"/>
        <v/>
      </c>
      <c r="X22" t="e">
        <f t="shared" si="8"/>
        <v>#VALUE!</v>
      </c>
      <c r="Y22" s="126" t="str">
        <f t="shared" si="29"/>
        <v/>
      </c>
      <c r="Z22" t="e">
        <f t="shared" si="9"/>
        <v>#VALUE!</v>
      </c>
      <c r="AA22" s="126" t="str">
        <f t="shared" si="30"/>
        <v/>
      </c>
      <c r="AB22" t="e">
        <f t="shared" si="10"/>
        <v>#VALUE!</v>
      </c>
      <c r="AC22" s="126" t="str">
        <f t="shared" si="31"/>
        <v/>
      </c>
      <c r="AD22" t="e">
        <f t="shared" si="11"/>
        <v>#VALUE!</v>
      </c>
      <c r="AE22" s="126" t="str">
        <f t="shared" si="32"/>
        <v/>
      </c>
      <c r="AF22" t="e">
        <f t="shared" si="12"/>
        <v>#VALUE!</v>
      </c>
      <c r="AG22" s="126" t="str">
        <f t="shared" si="33"/>
        <v/>
      </c>
      <c r="AH22" t="e">
        <f t="shared" si="13"/>
        <v>#VALUE!</v>
      </c>
      <c r="AI22" s="126" t="str">
        <f t="shared" si="34"/>
        <v/>
      </c>
      <c r="AJ22" t="e">
        <f t="shared" si="14"/>
        <v>#VALUE!</v>
      </c>
      <c r="AK22" s="126" t="str">
        <f t="shared" si="35"/>
        <v/>
      </c>
      <c r="AL22" t="e">
        <f t="shared" si="15"/>
        <v>#VALUE!</v>
      </c>
      <c r="AM22" s="126" t="str">
        <f t="shared" si="36"/>
        <v/>
      </c>
      <c r="AN22" t="e">
        <f t="shared" si="16"/>
        <v>#VALUE!</v>
      </c>
      <c r="AO22" s="126" t="str">
        <f t="shared" si="37"/>
        <v/>
      </c>
      <c r="AP22" t="e">
        <f t="shared" si="17"/>
        <v>#VALUE!</v>
      </c>
      <c r="AQ22" s="126" t="str">
        <f t="shared" si="38"/>
        <v/>
      </c>
      <c r="AR22" t="e">
        <f t="shared" si="18"/>
        <v>#VALUE!</v>
      </c>
      <c r="AS22" s="126" t="str">
        <f t="shared" si="39"/>
        <v/>
      </c>
      <c r="AT22" t="e">
        <f t="shared" si="19"/>
        <v>#VALUE!</v>
      </c>
      <c r="AU22" s="126" t="str">
        <f t="shared" si="40"/>
        <v/>
      </c>
      <c r="AX22" t="str">
        <f t="shared" si="41"/>
        <v/>
      </c>
      <c r="AY22" t="e">
        <f t="array" ref="AY22">IF(ROW(AZ21)&gt; COUNTA($AZ$2:$AZ$113), "",INDEX($AZ:$AZ, SMALL(IF(AZ$2:AZ$113&lt;&gt;"",ROW($2:$113)), ROW(AY21))))</f>
        <v>#NUM!</v>
      </c>
      <c r="AZ22" t="str">
        <f t="shared" si="42"/>
        <v/>
      </c>
      <c r="BA22" t="s">
        <v>314</v>
      </c>
      <c r="BB22">
        <v>251</v>
      </c>
      <c r="BC22" t="s">
        <v>461</v>
      </c>
      <c r="BE22">
        <v>98</v>
      </c>
      <c r="BG22">
        <f t="shared" si="43"/>
        <v>0</v>
      </c>
      <c r="BH22">
        <f t="shared" si="44"/>
        <v>0</v>
      </c>
      <c r="BJ22" s="117" t="e">
        <f t="shared" si="45"/>
        <v>#DIV/0!</v>
      </c>
    </row>
    <row r="23" spans="1:83" x14ac:dyDescent="0.25">
      <c r="A23">
        <f t="shared" si="20"/>
        <v>23</v>
      </c>
      <c r="E23" s="124" t="s">
        <v>418</v>
      </c>
      <c r="F23" t="e">
        <f>MAX(_xlfn.NUMBERVALUE(LEFT(F22),1),IFERROR(_xlfn.NUMBERVALUE(LEFT(F22,2)),0),IFERROR(_xlfn.NUMBERVALUE(LEFT(F22,3)),0))</f>
        <v>#VALUE!</v>
      </c>
      <c r="H23" t="str">
        <f t="shared" si="0"/>
        <v/>
      </c>
      <c r="I23" s="126" t="str">
        <f t="shared" si="21"/>
        <v/>
      </c>
      <c r="J23" t="str">
        <f t="shared" si="1"/>
        <v/>
      </c>
      <c r="K23" s="126" t="str">
        <f t="shared" si="22"/>
        <v/>
      </c>
      <c r="L23" t="str">
        <f t="shared" si="2"/>
        <v/>
      </c>
      <c r="M23" s="126" t="str">
        <f t="shared" si="23"/>
        <v/>
      </c>
      <c r="N23" t="e">
        <f t="shared" si="3"/>
        <v>#VALUE!</v>
      </c>
      <c r="O23" s="126" t="str">
        <f t="shared" si="24"/>
        <v/>
      </c>
      <c r="P23" t="e">
        <f t="shared" si="4"/>
        <v>#VALUE!</v>
      </c>
      <c r="Q23" s="126" t="str">
        <f t="shared" si="25"/>
        <v/>
      </c>
      <c r="R23" t="e">
        <f t="shared" si="5"/>
        <v>#VALUE!</v>
      </c>
      <c r="S23" s="126" t="str">
        <f t="shared" si="26"/>
        <v/>
      </c>
      <c r="T23" t="e">
        <f t="shared" si="6"/>
        <v>#VALUE!</v>
      </c>
      <c r="U23" s="126" t="str">
        <f t="shared" si="27"/>
        <v/>
      </c>
      <c r="V23" t="e">
        <f t="shared" si="7"/>
        <v>#VALUE!</v>
      </c>
      <c r="W23" s="126" t="str">
        <f t="shared" si="28"/>
        <v/>
      </c>
      <c r="X23" t="e">
        <f t="shared" si="8"/>
        <v>#VALUE!</v>
      </c>
      <c r="Y23" s="126" t="str">
        <f t="shared" si="29"/>
        <v/>
      </c>
      <c r="Z23" t="e">
        <f t="shared" si="9"/>
        <v>#VALUE!</v>
      </c>
      <c r="AA23" s="126" t="str">
        <f t="shared" si="30"/>
        <v/>
      </c>
      <c r="AB23" t="e">
        <f t="shared" si="10"/>
        <v>#VALUE!</v>
      </c>
      <c r="AC23" s="126" t="str">
        <f t="shared" si="31"/>
        <v/>
      </c>
      <c r="AD23" t="e">
        <f t="shared" si="11"/>
        <v>#VALUE!</v>
      </c>
      <c r="AE23" s="126" t="str">
        <f t="shared" si="32"/>
        <v/>
      </c>
      <c r="AF23" t="e">
        <f t="shared" si="12"/>
        <v>#VALUE!</v>
      </c>
      <c r="AG23" s="126" t="str">
        <f t="shared" si="33"/>
        <v/>
      </c>
      <c r="AH23" t="e">
        <f t="shared" si="13"/>
        <v>#VALUE!</v>
      </c>
      <c r="AI23" s="126" t="str">
        <f t="shared" si="34"/>
        <v/>
      </c>
      <c r="AJ23" t="e">
        <f t="shared" si="14"/>
        <v>#VALUE!</v>
      </c>
      <c r="AK23" s="126" t="str">
        <f t="shared" si="35"/>
        <v/>
      </c>
      <c r="AL23" t="e">
        <f t="shared" si="15"/>
        <v>#VALUE!</v>
      </c>
      <c r="AM23" s="126" t="str">
        <f t="shared" si="36"/>
        <v/>
      </c>
      <c r="AN23" t="e">
        <f t="shared" si="16"/>
        <v>#VALUE!</v>
      </c>
      <c r="AO23" s="126" t="str">
        <f t="shared" si="37"/>
        <v/>
      </c>
      <c r="AP23" t="e">
        <f t="shared" si="17"/>
        <v>#VALUE!</v>
      </c>
      <c r="AQ23" s="126" t="str">
        <f t="shared" si="38"/>
        <v/>
      </c>
      <c r="AR23" t="e">
        <f t="shared" si="18"/>
        <v>#VALUE!</v>
      </c>
      <c r="AS23" s="126" t="str">
        <f t="shared" si="39"/>
        <v/>
      </c>
      <c r="AT23" t="e">
        <f t="shared" si="19"/>
        <v>#VALUE!</v>
      </c>
      <c r="AU23" s="126" t="str">
        <f t="shared" si="40"/>
        <v/>
      </c>
      <c r="AX23" t="str">
        <f t="shared" si="41"/>
        <v/>
      </c>
      <c r="AY23" t="e">
        <f t="array" ref="AY23">IF(ROW(AZ22)&gt; COUNTA($AZ$2:$AZ$113), "",INDEX($AZ:$AZ, SMALL(IF(AZ$2:AZ$113&lt;&gt;"",ROW($2:$113)), ROW(AY22))))</f>
        <v>#NUM!</v>
      </c>
      <c r="AZ23" t="str">
        <f t="shared" si="42"/>
        <v/>
      </c>
      <c r="BA23" t="s">
        <v>123</v>
      </c>
      <c r="BB23">
        <v>35.453000000000003</v>
      </c>
      <c r="BC23" t="s">
        <v>121</v>
      </c>
      <c r="BE23">
        <v>17</v>
      </c>
      <c r="BG23">
        <f t="shared" si="43"/>
        <v>0</v>
      </c>
      <c r="BH23">
        <f t="shared" si="44"/>
        <v>0</v>
      </c>
      <c r="BJ23" s="117" t="e">
        <f t="shared" si="45"/>
        <v>#DIV/0!</v>
      </c>
    </row>
    <row r="24" spans="1:83" x14ac:dyDescent="0.25">
      <c r="A24">
        <f t="shared" si="20"/>
        <v>24</v>
      </c>
      <c r="E24" s="124" t="s">
        <v>460</v>
      </c>
      <c r="F24" t="e">
        <f>RIGHT(F22,LEN(F22)-LEN(F23))</f>
        <v>#VALUE!</v>
      </c>
      <c r="H24" t="str">
        <f t="shared" si="0"/>
        <v/>
      </c>
      <c r="I24" s="126" t="str">
        <f t="shared" si="21"/>
        <v/>
      </c>
      <c r="J24" t="str">
        <f t="shared" si="1"/>
        <v/>
      </c>
      <c r="K24" s="126" t="str">
        <f t="shared" si="22"/>
        <v/>
      </c>
      <c r="L24" t="str">
        <f t="shared" si="2"/>
        <v/>
      </c>
      <c r="M24" s="126" t="str">
        <f t="shared" si="23"/>
        <v/>
      </c>
      <c r="N24" t="e">
        <f t="shared" si="3"/>
        <v>#VALUE!</v>
      </c>
      <c r="O24" s="126" t="str">
        <f t="shared" si="24"/>
        <v/>
      </c>
      <c r="P24" t="e">
        <f t="shared" si="4"/>
        <v>#VALUE!</v>
      </c>
      <c r="Q24" s="126" t="str">
        <f t="shared" si="25"/>
        <v/>
      </c>
      <c r="R24" t="e">
        <f t="shared" si="5"/>
        <v>#VALUE!</v>
      </c>
      <c r="S24" s="126" t="str">
        <f t="shared" si="26"/>
        <v/>
      </c>
      <c r="T24" t="e">
        <f t="shared" si="6"/>
        <v>#VALUE!</v>
      </c>
      <c r="U24" s="126" t="str">
        <f t="shared" si="27"/>
        <v/>
      </c>
      <c r="V24" t="e">
        <f t="shared" si="7"/>
        <v>#VALUE!</v>
      </c>
      <c r="W24" s="126" t="str">
        <f t="shared" si="28"/>
        <v/>
      </c>
      <c r="X24" t="e">
        <f t="shared" si="8"/>
        <v>#VALUE!</v>
      </c>
      <c r="Y24" s="126" t="str">
        <f t="shared" si="29"/>
        <v/>
      </c>
      <c r="Z24" t="e">
        <f t="shared" si="9"/>
        <v>#VALUE!</v>
      </c>
      <c r="AA24" s="126" t="str">
        <f t="shared" si="30"/>
        <v/>
      </c>
      <c r="AB24" t="e">
        <f t="shared" si="10"/>
        <v>#VALUE!</v>
      </c>
      <c r="AC24" s="126" t="str">
        <f t="shared" si="31"/>
        <v/>
      </c>
      <c r="AD24" t="e">
        <f t="shared" si="11"/>
        <v>#VALUE!</v>
      </c>
      <c r="AE24" s="126" t="str">
        <f t="shared" si="32"/>
        <v/>
      </c>
      <c r="AF24" t="e">
        <f t="shared" si="12"/>
        <v>#VALUE!</v>
      </c>
      <c r="AG24" s="126" t="str">
        <f t="shared" si="33"/>
        <v/>
      </c>
      <c r="AH24" t="e">
        <f t="shared" si="13"/>
        <v>#VALUE!</v>
      </c>
      <c r="AI24" s="126" t="str">
        <f t="shared" si="34"/>
        <v/>
      </c>
      <c r="AJ24" t="e">
        <f t="shared" si="14"/>
        <v>#VALUE!</v>
      </c>
      <c r="AK24" s="126" t="str">
        <f t="shared" si="35"/>
        <v/>
      </c>
      <c r="AL24" t="e">
        <f t="shared" si="15"/>
        <v>#VALUE!</v>
      </c>
      <c r="AM24" s="126" t="str">
        <f t="shared" si="36"/>
        <v/>
      </c>
      <c r="AN24" t="e">
        <f t="shared" si="16"/>
        <v>#VALUE!</v>
      </c>
      <c r="AO24" s="126" t="str">
        <f t="shared" si="37"/>
        <v/>
      </c>
      <c r="AP24" t="e">
        <f t="shared" si="17"/>
        <v>#VALUE!</v>
      </c>
      <c r="AQ24" s="126" t="str">
        <f t="shared" si="38"/>
        <v/>
      </c>
      <c r="AR24" t="e">
        <f t="shared" si="18"/>
        <v>#VALUE!</v>
      </c>
      <c r="AS24" s="126" t="str">
        <f t="shared" si="39"/>
        <v/>
      </c>
      <c r="AT24" t="e">
        <f t="shared" si="19"/>
        <v>#VALUE!</v>
      </c>
      <c r="AU24" s="126" t="str">
        <f t="shared" si="40"/>
        <v/>
      </c>
      <c r="AX24" t="str">
        <f t="shared" si="41"/>
        <v/>
      </c>
      <c r="AY24" t="e">
        <f t="array" ref="AY24">IF(ROW(AZ23)&gt; COUNTA($AZ$2:$AZ$113), "",INDEX($AZ:$AZ, SMALL(IF(AZ$2:AZ$113&lt;&gt;"",ROW($2:$113)), ROW(AY23))))</f>
        <v>#NUM!</v>
      </c>
      <c r="AZ24" t="str">
        <f t="shared" si="42"/>
        <v/>
      </c>
      <c r="BA24" t="s">
        <v>310</v>
      </c>
      <c r="BB24">
        <v>247</v>
      </c>
      <c r="BC24" t="s">
        <v>309</v>
      </c>
      <c r="BE24">
        <v>96</v>
      </c>
      <c r="BG24">
        <f t="shared" si="43"/>
        <v>0</v>
      </c>
      <c r="BH24">
        <f t="shared" si="44"/>
        <v>0</v>
      </c>
      <c r="BJ24" s="117" t="e">
        <f t="shared" si="45"/>
        <v>#DIV/0!</v>
      </c>
    </row>
    <row r="25" spans="1:83" x14ac:dyDescent="0.25">
      <c r="A25">
        <f t="shared" si="20"/>
        <v>25</v>
      </c>
      <c r="E25" s="125" t="s">
        <v>459</v>
      </c>
      <c r="F25" t="e">
        <f>LEFT(F24,SEARCH("(",F24,1))</f>
        <v>#VALUE!</v>
      </c>
      <c r="H25" t="str">
        <f t="shared" si="0"/>
        <v/>
      </c>
      <c r="I25" s="126" t="str">
        <f t="shared" si="21"/>
        <v/>
      </c>
      <c r="J25" t="str">
        <f t="shared" si="1"/>
        <v/>
      </c>
      <c r="K25" s="126" t="str">
        <f t="shared" si="22"/>
        <v/>
      </c>
      <c r="L25" t="str">
        <f t="shared" si="2"/>
        <v/>
      </c>
      <c r="M25" s="126" t="str">
        <f t="shared" si="23"/>
        <v/>
      </c>
      <c r="N25" t="e">
        <f t="shared" si="3"/>
        <v>#VALUE!</v>
      </c>
      <c r="O25" s="126" t="str">
        <f t="shared" si="24"/>
        <v/>
      </c>
      <c r="P25" t="e">
        <f t="shared" si="4"/>
        <v>#VALUE!</v>
      </c>
      <c r="Q25" s="126" t="str">
        <f t="shared" si="25"/>
        <v/>
      </c>
      <c r="R25" t="e">
        <f t="shared" si="5"/>
        <v>#VALUE!</v>
      </c>
      <c r="S25" s="126" t="str">
        <f t="shared" si="26"/>
        <v/>
      </c>
      <c r="T25" t="e">
        <f t="shared" si="6"/>
        <v>#VALUE!</v>
      </c>
      <c r="U25" s="126" t="str">
        <f t="shared" si="27"/>
        <v/>
      </c>
      <c r="V25" t="e">
        <f t="shared" si="7"/>
        <v>#VALUE!</v>
      </c>
      <c r="W25" s="126" t="str">
        <f t="shared" si="28"/>
        <v/>
      </c>
      <c r="X25" t="e">
        <f t="shared" si="8"/>
        <v>#VALUE!</v>
      </c>
      <c r="Y25" s="126" t="str">
        <f t="shared" si="29"/>
        <v/>
      </c>
      <c r="Z25" t="e">
        <f t="shared" si="9"/>
        <v>#VALUE!</v>
      </c>
      <c r="AA25" s="126" t="str">
        <f t="shared" si="30"/>
        <v/>
      </c>
      <c r="AB25" t="e">
        <f t="shared" si="10"/>
        <v>#VALUE!</v>
      </c>
      <c r="AC25" s="126" t="str">
        <f t="shared" si="31"/>
        <v/>
      </c>
      <c r="AD25" t="e">
        <f t="shared" si="11"/>
        <v>#VALUE!</v>
      </c>
      <c r="AE25" s="126" t="str">
        <f t="shared" si="32"/>
        <v/>
      </c>
      <c r="AF25" t="e">
        <f t="shared" si="12"/>
        <v>#VALUE!</v>
      </c>
      <c r="AG25" s="126" t="str">
        <f t="shared" si="33"/>
        <v/>
      </c>
      <c r="AH25" t="e">
        <f t="shared" si="13"/>
        <v>#VALUE!</v>
      </c>
      <c r="AI25" s="126" t="str">
        <f t="shared" si="34"/>
        <v/>
      </c>
      <c r="AJ25" t="e">
        <f t="shared" si="14"/>
        <v>#VALUE!</v>
      </c>
      <c r="AK25" s="126" t="str">
        <f t="shared" si="35"/>
        <v/>
      </c>
      <c r="AL25" t="e">
        <f t="shared" si="15"/>
        <v>#VALUE!</v>
      </c>
      <c r="AM25" s="126" t="str">
        <f t="shared" si="36"/>
        <v/>
      </c>
      <c r="AN25" t="e">
        <f t="shared" si="16"/>
        <v>#VALUE!</v>
      </c>
      <c r="AO25" s="126" t="str">
        <f t="shared" si="37"/>
        <v/>
      </c>
      <c r="AP25" t="e">
        <f t="shared" si="17"/>
        <v>#VALUE!</v>
      </c>
      <c r="AQ25" s="126" t="str">
        <f t="shared" si="38"/>
        <v/>
      </c>
      <c r="AR25" t="e">
        <f t="shared" si="18"/>
        <v>#VALUE!</v>
      </c>
      <c r="AS25" s="126" t="str">
        <f t="shared" si="39"/>
        <v/>
      </c>
      <c r="AT25" t="e">
        <f t="shared" si="19"/>
        <v>#VALUE!</v>
      </c>
      <c r="AU25" s="126" t="str">
        <f t="shared" si="40"/>
        <v/>
      </c>
      <c r="AX25" t="str">
        <f t="shared" si="41"/>
        <v/>
      </c>
      <c r="AY25" t="e">
        <f t="array" ref="AY25">IF(ROW(AZ24)&gt; COUNTA($AZ$2:$AZ$113), "",INDEX($AZ:$AZ, SMALL(IF(AZ$2:AZ$113&lt;&gt;"",ROW($2:$113)), ROW(AY24))))</f>
        <v>#NUM!</v>
      </c>
      <c r="AZ25" t="str">
        <f t="shared" si="42"/>
        <v/>
      </c>
      <c r="BA25" t="s">
        <v>149</v>
      </c>
      <c r="BB25">
        <v>58.933199999999999</v>
      </c>
      <c r="BC25" t="s">
        <v>147</v>
      </c>
      <c r="BE25">
        <v>27</v>
      </c>
      <c r="BG25">
        <f t="shared" si="43"/>
        <v>0</v>
      </c>
      <c r="BH25">
        <f t="shared" si="44"/>
        <v>0</v>
      </c>
      <c r="BJ25" s="117" t="e">
        <f t="shared" si="45"/>
        <v>#DIV/0!</v>
      </c>
    </row>
    <row r="26" spans="1:83" x14ac:dyDescent="0.25">
      <c r="A26">
        <f t="shared" si="20"/>
        <v>26</v>
      </c>
      <c r="E26" s="125" t="s">
        <v>458</v>
      </c>
      <c r="F26" t="e">
        <f>RIGHT(F24,LEN(F24)-LEN(F25))</f>
        <v>#VALUE!</v>
      </c>
      <c r="H26" t="str">
        <f t="shared" si="0"/>
        <v/>
      </c>
      <c r="I26" s="126" t="str">
        <f t="shared" si="21"/>
        <v/>
      </c>
      <c r="J26" t="str">
        <f t="shared" si="1"/>
        <v/>
      </c>
      <c r="K26" s="126" t="str">
        <f t="shared" si="22"/>
        <v/>
      </c>
      <c r="L26" t="str">
        <f t="shared" si="2"/>
        <v/>
      </c>
      <c r="M26" s="126" t="str">
        <f t="shared" si="23"/>
        <v/>
      </c>
      <c r="N26" t="e">
        <f t="shared" si="3"/>
        <v>#VALUE!</v>
      </c>
      <c r="O26" s="126" t="str">
        <f t="shared" si="24"/>
        <v/>
      </c>
      <c r="P26" t="e">
        <f t="shared" si="4"/>
        <v>#VALUE!</v>
      </c>
      <c r="Q26" s="126" t="str">
        <f t="shared" si="25"/>
        <v/>
      </c>
      <c r="R26" t="e">
        <f t="shared" si="5"/>
        <v>#VALUE!</v>
      </c>
      <c r="S26" s="126" t="str">
        <f t="shared" si="26"/>
        <v/>
      </c>
      <c r="T26" t="e">
        <f t="shared" si="6"/>
        <v>#VALUE!</v>
      </c>
      <c r="U26" s="126" t="str">
        <f t="shared" si="27"/>
        <v/>
      </c>
      <c r="V26" t="e">
        <f t="shared" si="7"/>
        <v>#VALUE!</v>
      </c>
      <c r="W26" s="126" t="str">
        <f t="shared" si="28"/>
        <v/>
      </c>
      <c r="X26" t="e">
        <f t="shared" si="8"/>
        <v>#VALUE!</v>
      </c>
      <c r="Y26" s="126" t="str">
        <f t="shared" si="29"/>
        <v/>
      </c>
      <c r="Z26" t="e">
        <f t="shared" si="9"/>
        <v>#VALUE!</v>
      </c>
      <c r="AA26" s="126" t="str">
        <f t="shared" si="30"/>
        <v/>
      </c>
      <c r="AB26" t="e">
        <f t="shared" si="10"/>
        <v>#VALUE!</v>
      </c>
      <c r="AC26" s="126" t="str">
        <f t="shared" si="31"/>
        <v/>
      </c>
      <c r="AD26" t="e">
        <f t="shared" si="11"/>
        <v>#VALUE!</v>
      </c>
      <c r="AE26" s="126" t="str">
        <f t="shared" si="32"/>
        <v/>
      </c>
      <c r="AF26" t="e">
        <f t="shared" si="12"/>
        <v>#VALUE!</v>
      </c>
      <c r="AG26" s="126" t="str">
        <f t="shared" si="33"/>
        <v/>
      </c>
      <c r="AH26" t="e">
        <f t="shared" si="13"/>
        <v>#VALUE!</v>
      </c>
      <c r="AI26" s="126" t="str">
        <f t="shared" si="34"/>
        <v/>
      </c>
      <c r="AJ26" t="e">
        <f t="shared" si="14"/>
        <v>#VALUE!</v>
      </c>
      <c r="AK26" s="126" t="str">
        <f t="shared" si="35"/>
        <v/>
      </c>
      <c r="AL26" t="e">
        <f t="shared" si="15"/>
        <v>#VALUE!</v>
      </c>
      <c r="AM26" s="126" t="str">
        <f t="shared" si="36"/>
        <v/>
      </c>
      <c r="AN26" t="e">
        <f t="shared" si="16"/>
        <v>#VALUE!</v>
      </c>
      <c r="AO26" s="126" t="str">
        <f t="shared" si="37"/>
        <v/>
      </c>
      <c r="AP26" t="e">
        <f t="shared" si="17"/>
        <v>#VALUE!</v>
      </c>
      <c r="AQ26" s="126" t="str">
        <f t="shared" si="38"/>
        <v/>
      </c>
      <c r="AR26" t="e">
        <f t="shared" si="18"/>
        <v>#VALUE!</v>
      </c>
      <c r="AS26" s="126" t="str">
        <f t="shared" si="39"/>
        <v/>
      </c>
      <c r="AT26" t="e">
        <f t="shared" si="19"/>
        <v>#VALUE!</v>
      </c>
      <c r="AU26" s="126" t="str">
        <f t="shared" si="40"/>
        <v/>
      </c>
      <c r="AX26" t="str">
        <f t="shared" si="41"/>
        <v/>
      </c>
      <c r="AY26" t="e">
        <f t="array" ref="AY26">IF(ROW(AZ25)&gt; COUNTA($AZ$2:$AZ$113), "",INDEX($AZ:$AZ, SMALL(IF(AZ$2:AZ$113&lt;&gt;"",ROW($2:$113)), ROW(AY25))))</f>
        <v>#NUM!</v>
      </c>
      <c r="AZ26" t="str">
        <f t="shared" si="42"/>
        <v/>
      </c>
      <c r="BA26" t="s">
        <v>140</v>
      </c>
      <c r="BB26">
        <v>51.996099999999998</v>
      </c>
      <c r="BC26" t="s">
        <v>138</v>
      </c>
      <c r="BE26">
        <v>24</v>
      </c>
      <c r="BG26">
        <f t="shared" si="43"/>
        <v>0</v>
      </c>
      <c r="BH26">
        <f t="shared" si="44"/>
        <v>0</v>
      </c>
      <c r="BJ26" s="117" t="e">
        <f t="shared" si="45"/>
        <v>#DIV/0!</v>
      </c>
    </row>
    <row r="27" spans="1:83" x14ac:dyDescent="0.25">
      <c r="A27">
        <f t="shared" si="20"/>
        <v>27</v>
      </c>
      <c r="D27" t="s">
        <v>457</v>
      </c>
      <c r="E27" s="125" t="s">
        <v>456</v>
      </c>
      <c r="F27" t="e">
        <f>LEFT(F26,SEARCH(")",F26,1))</f>
        <v>#VALUE!</v>
      </c>
      <c r="H27" t="str">
        <f t="shared" si="0"/>
        <v/>
      </c>
      <c r="I27" s="126" t="str">
        <f t="shared" si="21"/>
        <v/>
      </c>
      <c r="J27" t="str">
        <f t="shared" si="1"/>
        <v/>
      </c>
      <c r="K27" s="126" t="str">
        <f t="shared" si="22"/>
        <v/>
      </c>
      <c r="L27" t="str">
        <f t="shared" si="2"/>
        <v/>
      </c>
      <c r="M27" s="126" t="str">
        <f t="shared" si="23"/>
        <v/>
      </c>
      <c r="N27" t="e">
        <f t="shared" si="3"/>
        <v>#VALUE!</v>
      </c>
      <c r="O27" s="126" t="str">
        <f t="shared" si="24"/>
        <v/>
      </c>
      <c r="P27" t="e">
        <f t="shared" si="4"/>
        <v>#VALUE!</v>
      </c>
      <c r="Q27" s="126" t="str">
        <f t="shared" si="25"/>
        <v/>
      </c>
      <c r="R27" t="e">
        <f t="shared" si="5"/>
        <v>#VALUE!</v>
      </c>
      <c r="S27" s="126" t="str">
        <f t="shared" si="26"/>
        <v/>
      </c>
      <c r="T27" t="e">
        <f t="shared" si="6"/>
        <v>#VALUE!</v>
      </c>
      <c r="U27" s="126" t="str">
        <f t="shared" si="27"/>
        <v/>
      </c>
      <c r="V27" t="e">
        <f t="shared" si="7"/>
        <v>#VALUE!</v>
      </c>
      <c r="W27" s="126" t="str">
        <f t="shared" si="28"/>
        <v/>
      </c>
      <c r="X27" t="e">
        <f t="shared" si="8"/>
        <v>#VALUE!</v>
      </c>
      <c r="Y27" s="126" t="str">
        <f t="shared" si="29"/>
        <v/>
      </c>
      <c r="Z27" t="e">
        <f t="shared" si="9"/>
        <v>#VALUE!</v>
      </c>
      <c r="AA27" s="126" t="str">
        <f t="shared" si="30"/>
        <v/>
      </c>
      <c r="AB27" t="e">
        <f t="shared" si="10"/>
        <v>#VALUE!</v>
      </c>
      <c r="AC27" s="126" t="str">
        <f t="shared" si="31"/>
        <v/>
      </c>
      <c r="AD27" t="e">
        <f t="shared" si="11"/>
        <v>#VALUE!</v>
      </c>
      <c r="AE27" s="126" t="str">
        <f t="shared" si="32"/>
        <v/>
      </c>
      <c r="AF27" t="e">
        <f t="shared" si="12"/>
        <v>#VALUE!</v>
      </c>
      <c r="AG27" s="126" t="str">
        <f t="shared" si="33"/>
        <v/>
      </c>
      <c r="AH27" t="e">
        <f t="shared" si="13"/>
        <v>#VALUE!</v>
      </c>
      <c r="AI27" s="126" t="str">
        <f t="shared" si="34"/>
        <v/>
      </c>
      <c r="AJ27" t="e">
        <f t="shared" si="14"/>
        <v>#VALUE!</v>
      </c>
      <c r="AK27" s="126" t="str">
        <f t="shared" si="35"/>
        <v/>
      </c>
      <c r="AL27" t="e">
        <f t="shared" si="15"/>
        <v>#VALUE!</v>
      </c>
      <c r="AM27" s="126" t="str">
        <f t="shared" si="36"/>
        <v/>
      </c>
      <c r="AN27" t="e">
        <f t="shared" si="16"/>
        <v>#VALUE!</v>
      </c>
      <c r="AO27" s="126" t="str">
        <f t="shared" si="37"/>
        <v/>
      </c>
      <c r="AP27" t="e">
        <f t="shared" si="17"/>
        <v>#VALUE!</v>
      </c>
      <c r="AQ27" s="126" t="str">
        <f t="shared" si="38"/>
        <v/>
      </c>
      <c r="AR27" t="e">
        <f t="shared" si="18"/>
        <v>#VALUE!</v>
      </c>
      <c r="AS27" s="126" t="str">
        <f t="shared" si="39"/>
        <v/>
      </c>
      <c r="AT27" t="e">
        <f t="shared" si="19"/>
        <v>#VALUE!</v>
      </c>
      <c r="AU27" s="126" t="str">
        <f t="shared" si="40"/>
        <v/>
      </c>
      <c r="AX27" t="str">
        <f t="shared" si="41"/>
        <v/>
      </c>
      <c r="AY27" t="e">
        <f t="array" ref="AY27">IF(ROW(AZ26)&gt; COUNTA($AZ$2:$AZ$113), "",INDEX($AZ:$AZ, SMALL(IF(AZ$2:AZ$113&lt;&gt;"",ROW($2:$113)), ROW(AY26))))</f>
        <v>#NUM!</v>
      </c>
      <c r="AZ27" t="str">
        <f t="shared" si="42"/>
        <v/>
      </c>
      <c r="BA27" t="s">
        <v>217</v>
      </c>
      <c r="BB27">
        <v>132.90549999999999</v>
      </c>
      <c r="BC27" t="s">
        <v>216</v>
      </c>
      <c r="BE27">
        <v>55</v>
      </c>
      <c r="BG27">
        <f t="shared" si="43"/>
        <v>0</v>
      </c>
      <c r="BH27">
        <f t="shared" si="44"/>
        <v>0</v>
      </c>
      <c r="BJ27" s="117" t="e">
        <f t="shared" si="45"/>
        <v>#DIV/0!</v>
      </c>
    </row>
    <row r="28" spans="1:83" x14ac:dyDescent="0.25">
      <c r="A28">
        <f t="shared" si="20"/>
        <v>28</v>
      </c>
      <c r="E28" s="125" t="s">
        <v>455</v>
      </c>
      <c r="F28" t="e">
        <f>RIGHT(F26,LEN(F26)-LEN(F27))</f>
        <v>#VALUE!</v>
      </c>
      <c r="H28" t="str">
        <f t="shared" si="0"/>
        <v/>
      </c>
      <c r="I28" s="126" t="str">
        <f t="shared" si="21"/>
        <v/>
      </c>
      <c r="J28" t="str">
        <f t="shared" si="1"/>
        <v/>
      </c>
      <c r="K28" s="126" t="str">
        <f t="shared" si="22"/>
        <v/>
      </c>
      <c r="L28" t="str">
        <f t="shared" si="2"/>
        <v/>
      </c>
      <c r="M28" s="126" t="str">
        <f t="shared" si="23"/>
        <v/>
      </c>
      <c r="N28" t="e">
        <f t="shared" si="3"/>
        <v>#VALUE!</v>
      </c>
      <c r="O28" s="126" t="str">
        <f t="shared" si="24"/>
        <v/>
      </c>
      <c r="P28" t="e">
        <f t="shared" si="4"/>
        <v>#VALUE!</v>
      </c>
      <c r="Q28" s="126" t="str">
        <f t="shared" si="25"/>
        <v/>
      </c>
      <c r="R28" t="e">
        <f t="shared" si="5"/>
        <v>#VALUE!</v>
      </c>
      <c r="S28" s="126" t="str">
        <f t="shared" si="26"/>
        <v/>
      </c>
      <c r="T28" t="e">
        <f t="shared" si="6"/>
        <v>#VALUE!</v>
      </c>
      <c r="U28" s="126" t="str">
        <f t="shared" si="27"/>
        <v/>
      </c>
      <c r="V28" t="e">
        <f t="shared" si="7"/>
        <v>#VALUE!</v>
      </c>
      <c r="W28" s="126" t="str">
        <f t="shared" si="28"/>
        <v/>
      </c>
      <c r="X28" t="e">
        <f t="shared" si="8"/>
        <v>#VALUE!</v>
      </c>
      <c r="Y28" s="126" t="str">
        <f t="shared" si="29"/>
        <v/>
      </c>
      <c r="Z28" t="e">
        <f t="shared" si="9"/>
        <v>#VALUE!</v>
      </c>
      <c r="AA28" s="126" t="str">
        <f t="shared" si="30"/>
        <v/>
      </c>
      <c r="AB28" t="e">
        <f t="shared" si="10"/>
        <v>#VALUE!</v>
      </c>
      <c r="AC28" s="126" t="str">
        <f t="shared" si="31"/>
        <v/>
      </c>
      <c r="AD28" t="e">
        <f t="shared" si="11"/>
        <v>#VALUE!</v>
      </c>
      <c r="AE28" s="126" t="str">
        <f t="shared" si="32"/>
        <v/>
      </c>
      <c r="AF28" t="e">
        <f t="shared" si="12"/>
        <v>#VALUE!</v>
      </c>
      <c r="AG28" s="126" t="str">
        <f t="shared" si="33"/>
        <v/>
      </c>
      <c r="AH28" t="e">
        <f t="shared" si="13"/>
        <v>#VALUE!</v>
      </c>
      <c r="AI28" s="126" t="str">
        <f t="shared" si="34"/>
        <v/>
      </c>
      <c r="AJ28" t="e">
        <f t="shared" si="14"/>
        <v>#VALUE!</v>
      </c>
      <c r="AK28" s="126" t="str">
        <f t="shared" si="35"/>
        <v/>
      </c>
      <c r="AL28" t="e">
        <f t="shared" si="15"/>
        <v>#VALUE!</v>
      </c>
      <c r="AM28" s="126" t="str">
        <f t="shared" si="36"/>
        <v/>
      </c>
      <c r="AN28" t="e">
        <f t="shared" si="16"/>
        <v>#VALUE!</v>
      </c>
      <c r="AO28" s="126" t="str">
        <f t="shared" si="37"/>
        <v/>
      </c>
      <c r="AP28" t="e">
        <f t="shared" si="17"/>
        <v>#VALUE!</v>
      </c>
      <c r="AQ28" s="126" t="str">
        <f t="shared" si="38"/>
        <v/>
      </c>
      <c r="AR28" t="e">
        <f t="shared" si="18"/>
        <v>#VALUE!</v>
      </c>
      <c r="AS28" s="126" t="str">
        <f t="shared" si="39"/>
        <v/>
      </c>
      <c r="AT28" t="e">
        <f t="shared" si="19"/>
        <v>#VALUE!</v>
      </c>
      <c r="AU28" s="126" t="str">
        <f t="shared" si="40"/>
        <v/>
      </c>
      <c r="AX28" t="str">
        <f t="shared" si="41"/>
        <v/>
      </c>
      <c r="AY28" t="e">
        <f t="array" ref="AY28">IF(ROW(AZ27)&gt; COUNTA($AZ$2:$AZ$113), "",INDEX($AZ:$AZ, SMALL(IF(AZ$2:AZ$113&lt;&gt;"",ROW($2:$113)), ROW(AY27))))</f>
        <v>#NUM!</v>
      </c>
      <c r="AZ28" t="str">
        <f t="shared" si="42"/>
        <v/>
      </c>
      <c r="BA28" t="s">
        <v>154</v>
      </c>
      <c r="BB28">
        <v>63.545999999999999</v>
      </c>
      <c r="BC28" t="s">
        <v>152</v>
      </c>
      <c r="BE28">
        <v>29</v>
      </c>
      <c r="BG28">
        <f t="shared" si="43"/>
        <v>0</v>
      </c>
      <c r="BH28">
        <f t="shared" si="44"/>
        <v>0</v>
      </c>
      <c r="BJ28" s="117" t="e">
        <f t="shared" si="45"/>
        <v>#DIV/0!</v>
      </c>
    </row>
    <row r="29" spans="1:83" x14ac:dyDescent="0.25">
      <c r="A29">
        <f t="shared" si="20"/>
        <v>29</v>
      </c>
      <c r="E29" s="125" t="s">
        <v>418</v>
      </c>
      <c r="F29" t="e">
        <f>MAX(_xlfn.NUMBERVALUE(LEFT(F28,1)),IFERROR(_xlfn.NUMBERVALUE(LEFT(F28,2)),0),IFERROR(_xlfn.NUMBERVALUE(LEFT(F28,3)),0))</f>
        <v>#VALUE!</v>
      </c>
      <c r="H29" t="str">
        <f t="shared" si="0"/>
        <v/>
      </c>
      <c r="I29" s="126" t="str">
        <f t="shared" si="21"/>
        <v/>
      </c>
      <c r="J29" t="str">
        <f t="shared" si="1"/>
        <v/>
      </c>
      <c r="K29" s="126" t="str">
        <f t="shared" si="22"/>
        <v/>
      </c>
      <c r="L29" t="str">
        <f t="shared" si="2"/>
        <v/>
      </c>
      <c r="M29" s="126" t="str">
        <f t="shared" si="23"/>
        <v/>
      </c>
      <c r="N29" t="e">
        <f t="shared" si="3"/>
        <v>#VALUE!</v>
      </c>
      <c r="O29" s="126" t="str">
        <f t="shared" si="24"/>
        <v/>
      </c>
      <c r="P29" t="e">
        <f t="shared" si="4"/>
        <v>#VALUE!</v>
      </c>
      <c r="Q29" s="126" t="str">
        <f t="shared" si="25"/>
        <v/>
      </c>
      <c r="R29" t="e">
        <f t="shared" si="5"/>
        <v>#VALUE!</v>
      </c>
      <c r="S29" s="126" t="str">
        <f t="shared" si="26"/>
        <v/>
      </c>
      <c r="T29" t="e">
        <f t="shared" si="6"/>
        <v>#VALUE!</v>
      </c>
      <c r="U29" s="126" t="str">
        <f t="shared" si="27"/>
        <v/>
      </c>
      <c r="V29" t="e">
        <f t="shared" si="7"/>
        <v>#VALUE!</v>
      </c>
      <c r="W29" s="126" t="str">
        <f t="shared" si="28"/>
        <v/>
      </c>
      <c r="X29" t="e">
        <f t="shared" si="8"/>
        <v>#VALUE!</v>
      </c>
      <c r="Y29" s="126" t="str">
        <f t="shared" si="29"/>
        <v/>
      </c>
      <c r="Z29" t="e">
        <f t="shared" si="9"/>
        <v>#VALUE!</v>
      </c>
      <c r="AA29" s="126" t="str">
        <f t="shared" si="30"/>
        <v/>
      </c>
      <c r="AB29" t="e">
        <f t="shared" si="10"/>
        <v>#VALUE!</v>
      </c>
      <c r="AC29" s="126" t="str">
        <f t="shared" si="31"/>
        <v/>
      </c>
      <c r="AD29" t="e">
        <f t="shared" si="11"/>
        <v>#VALUE!</v>
      </c>
      <c r="AE29" s="126" t="str">
        <f t="shared" si="32"/>
        <v/>
      </c>
      <c r="AF29" t="e">
        <f t="shared" si="12"/>
        <v>#VALUE!</v>
      </c>
      <c r="AG29" s="126" t="str">
        <f t="shared" si="33"/>
        <v/>
      </c>
      <c r="AH29" t="e">
        <f t="shared" si="13"/>
        <v>#VALUE!</v>
      </c>
      <c r="AI29" s="126" t="str">
        <f t="shared" si="34"/>
        <v/>
      </c>
      <c r="AJ29" t="e">
        <f t="shared" si="14"/>
        <v>#VALUE!</v>
      </c>
      <c r="AK29" s="126" t="str">
        <f t="shared" si="35"/>
        <v/>
      </c>
      <c r="AL29" t="e">
        <f t="shared" si="15"/>
        <v>#VALUE!</v>
      </c>
      <c r="AM29" s="126" t="str">
        <f t="shared" si="36"/>
        <v/>
      </c>
      <c r="AN29" t="e">
        <f t="shared" si="16"/>
        <v>#VALUE!</v>
      </c>
      <c r="AO29" s="126" t="str">
        <f t="shared" si="37"/>
        <v/>
      </c>
      <c r="AP29" t="e">
        <f t="shared" si="17"/>
        <v>#VALUE!</v>
      </c>
      <c r="AQ29" s="126" t="str">
        <f t="shared" si="38"/>
        <v/>
      </c>
      <c r="AR29" t="e">
        <f t="shared" si="18"/>
        <v>#VALUE!</v>
      </c>
      <c r="AS29" s="126" t="str">
        <f t="shared" si="39"/>
        <v/>
      </c>
      <c r="AT29" t="e">
        <f t="shared" si="19"/>
        <v>#VALUE!</v>
      </c>
      <c r="AU29" s="126" t="str">
        <f t="shared" si="40"/>
        <v/>
      </c>
      <c r="AX29" t="str">
        <f t="shared" si="41"/>
        <v/>
      </c>
      <c r="AY29" t="e">
        <f t="array" ref="AY29">IF(ROW(AZ28)&gt; COUNTA($AZ$2:$AZ$113), "",INDEX($AZ:$AZ, SMALL(IF(AZ$2:AZ$113&lt;&gt;"",ROW($2:$113)), ROW(AY28))))</f>
        <v>#NUM!</v>
      </c>
      <c r="AZ29" t="str">
        <f t="shared" si="42"/>
        <v/>
      </c>
      <c r="BA29" t="s">
        <v>454</v>
      </c>
      <c r="BB29">
        <v>2.01410175</v>
      </c>
      <c r="BC29" t="s">
        <v>453</v>
      </c>
      <c r="BE29">
        <v>1</v>
      </c>
      <c r="BG29">
        <f t="shared" si="43"/>
        <v>0</v>
      </c>
      <c r="BH29">
        <f t="shared" si="44"/>
        <v>0</v>
      </c>
      <c r="BJ29" s="117" t="e">
        <f t="shared" si="45"/>
        <v>#DIV/0!</v>
      </c>
    </row>
    <row r="30" spans="1:83" x14ac:dyDescent="0.25">
      <c r="A30">
        <f t="shared" si="20"/>
        <v>30</v>
      </c>
      <c r="E30" s="125" t="s">
        <v>452</v>
      </c>
      <c r="F30" t="e">
        <f>RIGHT(F28,LEN(F28)-LEN(F29))</f>
        <v>#VALUE!</v>
      </c>
      <c r="H30" t="str">
        <f t="shared" si="0"/>
        <v/>
      </c>
      <c r="I30" s="126" t="str">
        <f t="shared" si="21"/>
        <v/>
      </c>
      <c r="J30" t="str">
        <f t="shared" si="1"/>
        <v/>
      </c>
      <c r="K30" s="126" t="str">
        <f t="shared" si="22"/>
        <v/>
      </c>
      <c r="L30" t="str">
        <f t="shared" si="2"/>
        <v/>
      </c>
      <c r="M30" s="126" t="str">
        <f t="shared" si="23"/>
        <v/>
      </c>
      <c r="N30" t="e">
        <f t="shared" si="3"/>
        <v>#VALUE!</v>
      </c>
      <c r="O30" s="126" t="str">
        <f t="shared" si="24"/>
        <v/>
      </c>
      <c r="P30" t="e">
        <f t="shared" si="4"/>
        <v>#VALUE!</v>
      </c>
      <c r="Q30" s="126" t="str">
        <f t="shared" si="25"/>
        <v/>
      </c>
      <c r="R30" t="e">
        <f t="shared" si="5"/>
        <v>#VALUE!</v>
      </c>
      <c r="S30" s="126" t="str">
        <f t="shared" si="26"/>
        <v/>
      </c>
      <c r="T30" t="e">
        <f t="shared" si="6"/>
        <v>#VALUE!</v>
      </c>
      <c r="U30" s="126" t="str">
        <f t="shared" si="27"/>
        <v/>
      </c>
      <c r="V30" t="e">
        <f t="shared" si="7"/>
        <v>#VALUE!</v>
      </c>
      <c r="W30" s="126" t="str">
        <f t="shared" si="28"/>
        <v/>
      </c>
      <c r="X30" t="e">
        <f t="shared" si="8"/>
        <v>#VALUE!</v>
      </c>
      <c r="Y30" s="126" t="str">
        <f t="shared" si="29"/>
        <v/>
      </c>
      <c r="Z30" t="e">
        <f t="shared" si="9"/>
        <v>#VALUE!</v>
      </c>
      <c r="AA30" s="126" t="str">
        <f t="shared" si="30"/>
        <v/>
      </c>
      <c r="AB30" t="e">
        <f t="shared" si="10"/>
        <v>#VALUE!</v>
      </c>
      <c r="AC30" s="126" t="str">
        <f t="shared" si="31"/>
        <v/>
      </c>
      <c r="AD30" t="e">
        <f t="shared" si="11"/>
        <v>#VALUE!</v>
      </c>
      <c r="AE30" s="126" t="str">
        <f t="shared" si="32"/>
        <v/>
      </c>
      <c r="AF30" t="e">
        <f t="shared" si="12"/>
        <v>#VALUE!</v>
      </c>
      <c r="AG30" s="126" t="str">
        <f t="shared" si="33"/>
        <v/>
      </c>
      <c r="AH30" t="e">
        <f t="shared" si="13"/>
        <v>#VALUE!</v>
      </c>
      <c r="AI30" s="126" t="str">
        <f t="shared" si="34"/>
        <v/>
      </c>
      <c r="AJ30" t="e">
        <f t="shared" si="14"/>
        <v>#VALUE!</v>
      </c>
      <c r="AK30" s="126" t="str">
        <f t="shared" si="35"/>
        <v/>
      </c>
      <c r="AL30" t="e">
        <f t="shared" si="15"/>
        <v>#VALUE!</v>
      </c>
      <c r="AM30" s="126" t="str">
        <f t="shared" si="36"/>
        <v/>
      </c>
      <c r="AN30" t="e">
        <f t="shared" si="16"/>
        <v>#VALUE!</v>
      </c>
      <c r="AO30" s="126" t="str">
        <f t="shared" si="37"/>
        <v/>
      </c>
      <c r="AP30" t="e">
        <f t="shared" si="17"/>
        <v>#VALUE!</v>
      </c>
      <c r="AQ30" s="126" t="str">
        <f t="shared" si="38"/>
        <v/>
      </c>
      <c r="AR30" t="e">
        <f t="shared" si="18"/>
        <v>#VALUE!</v>
      </c>
      <c r="AS30" s="126" t="str">
        <f t="shared" si="39"/>
        <v/>
      </c>
      <c r="AT30" t="e">
        <f t="shared" si="19"/>
        <v>#VALUE!</v>
      </c>
      <c r="AU30" s="126" t="str">
        <f t="shared" si="40"/>
        <v/>
      </c>
      <c r="AX30" t="str">
        <f t="shared" si="41"/>
        <v/>
      </c>
      <c r="AY30" t="e">
        <f t="array" ref="AY30">IF(ROW(AZ29)&gt; COUNTA($AZ$2:$AZ$113), "",INDEX($AZ:$AZ, SMALL(IF(AZ$2:AZ$113&lt;&gt;"",ROW($2:$113)), ROW(AY29))))</f>
        <v>#NUM!</v>
      </c>
      <c r="AZ30" t="str">
        <f t="shared" si="42"/>
        <v/>
      </c>
      <c r="BA30" t="s">
        <v>329</v>
      </c>
      <c r="BB30">
        <v>262</v>
      </c>
      <c r="BC30" t="s">
        <v>327</v>
      </c>
      <c r="BE30">
        <v>105</v>
      </c>
      <c r="BG30">
        <f t="shared" si="43"/>
        <v>0</v>
      </c>
      <c r="BH30">
        <f t="shared" si="44"/>
        <v>0</v>
      </c>
      <c r="BJ30" s="117" t="e">
        <f t="shared" si="45"/>
        <v>#DIV/0!</v>
      </c>
    </row>
    <row r="31" spans="1:83" x14ac:dyDescent="0.25">
      <c r="A31">
        <f t="shared" si="20"/>
        <v>31</v>
      </c>
      <c r="E31" s="124" t="s">
        <v>451</v>
      </c>
      <c r="F31" t="e">
        <f>LEFT(F30,SEARCH("(",F30,1))</f>
        <v>#VALUE!</v>
      </c>
      <c r="H31" s="123" t="str">
        <f t="shared" ref="H31:H60" si="46">IF(AND(I1="G",I2="k"),H1&amp;H2,IF(AND(I1="G",OR(I2="N",I2="G",I2="")),H1,""))</f>
        <v>Q</v>
      </c>
      <c r="I31" s="122">
        <f t="shared" ref="I31:I60" si="47">IF(LEN(H31)=1,IF(AND(H32="",H33="",H34=""),_xlfn.NUMBERVALUE(H2&amp;H3&amp;H4),IF(AND(H32="",H33=""),_xlfn.NUMBERVALUE(H2&amp;H3),IF(H32="",_xlfn.NUMBERVALUE(H2),1))),IF(LEN(H31)=2,IF(AND(H33="",H34="",H35=""),_xlfn.NUMBERVALUE(H3&amp;H4&amp;H5),IF(AND(H33="",H34=""),_xlfn.NUMBERVALUE(H3&amp;H4),IF(H33="",_xlfn.NUMBERVALUE(H3),1))),""))</f>
        <v>0</v>
      </c>
      <c r="J31" s="121" t="str">
        <f t="shared" ref="J31:J60" si="48">IF(AND(K1="G",K2="k"),J1&amp;J2,IF(AND(K1="G",OR(K2="N",K2="G",K2="")),J1,""))</f>
        <v>Q</v>
      </c>
      <c r="K31" s="120">
        <f t="shared" ref="K31:K60" si="49">$F$5*(IF(LEN(J31)=1,IF(AND(J32="",J33="",J34=""),_xlfn.NUMBERVALUE(J2&amp;J3&amp;J4),IF(AND(J32="",J33=""),_xlfn.NUMBERVALUE(J2&amp;J3),IF(J32="",_xlfn.NUMBERVALUE(J2),1))),IF(LEN(J31)=2,IF(AND(J33="",J34="",J35=""),_xlfn.NUMBERVALUE(J3&amp;J4&amp;J5),IF(AND(J33="",J34=""),_xlfn.NUMBERVALUE(J3&amp;J4),IF(J33="",_xlfn.NUMBERVALUE(J3),1))),"")))</f>
        <v>4</v>
      </c>
      <c r="L31" s="123" t="str">
        <f t="shared" ref="L31:L60" si="50">IF(AND(M1="G",M2="k"),L1&amp;L2,IF(AND(M1="G",OR(M2="N",M2="G",M2="")),L1,""))</f>
        <v/>
      </c>
      <c r="M31" s="122" t="str">
        <f t="shared" ref="M31:M60" si="51">IF(LEN(L31)=1,IF(AND(L32="",L33="",L34=""),_xlfn.NUMBERVALUE(L2&amp;L3&amp;L4),IF(AND(L32="",L33=""),_xlfn.NUMBERVALUE(L2&amp;L3),IF(L32="",_xlfn.NUMBERVALUE(L2),1))),IF(LEN(L31)=2,IF(AND(L33="",L34="",L35=""),_xlfn.NUMBERVALUE(L3&amp;L4&amp;L5),IF(AND(L33="",L34=""),_xlfn.NUMBERVALUE(L3&amp;L4),IF(L33="",_xlfn.NUMBERVALUE(L3),1))),""))</f>
        <v/>
      </c>
      <c r="N31" s="121" t="str">
        <f t="shared" ref="N31:N60" si="52">IF(AND(O1="G",O2="k"),N1&amp;N2,IF(AND(O1="G",OR(O2="N",O2="G",O2="")),N1,""))</f>
        <v/>
      </c>
      <c r="O31" s="120" t="e">
        <f t="shared" ref="O31:O60" si="53">$F$11*(IF(LEN(N31)=1,IF(AND(N32="",N33="",N34=""),_xlfn.NUMBERVALUE(N2&amp;N3&amp;N4),IF(AND(N32="",N33=""),_xlfn.NUMBERVALUE(N2&amp;N3),IF(N32="",_xlfn.NUMBERVALUE(N2),1))),IF(LEN(N31)=2,IF(AND(N33="",N34="",N35=""),_xlfn.NUMBERVALUE(N3&amp;N4&amp;N5),IF(AND(N33="",N34=""),_xlfn.NUMBERVALUE(N3&amp;N4),IF(N33="",_xlfn.NUMBERVALUE(N3),1))),"")))</f>
        <v>#VALUE!</v>
      </c>
      <c r="P31" s="123" t="str">
        <f t="shared" ref="P31:P60" si="54">IF(AND(Q1="G",Q2="k"),P1&amp;P2,IF(AND(Q1="G",OR(Q2="N",Q2="G",Q2="")),P1,""))</f>
        <v/>
      </c>
      <c r="Q31" s="122" t="str">
        <f t="shared" ref="Q31:Q60" si="55">IF(LEN(P31)=1,IF(AND(P32="",P33="",P34=""),_xlfn.NUMBERVALUE(P2&amp;P3&amp;P4),IF(AND(P32="",P33=""),_xlfn.NUMBERVALUE(P2&amp;P3),IF(P32="",_xlfn.NUMBERVALUE(P2),1))),IF(LEN(P31)=2,IF(AND(P33="",P34="",P35=""),_xlfn.NUMBERVALUE(P3&amp;P4&amp;P5),IF(AND(P33="",P34=""),_xlfn.NUMBERVALUE(P3&amp;P4),IF(P33="",_xlfn.NUMBERVALUE(P3),1))),""))</f>
        <v/>
      </c>
      <c r="R31" s="121" t="str">
        <f t="shared" ref="R31:R60" si="56">IF(AND(S1="G",S2="k"),R1&amp;R2,IF(AND(S1="G",OR(S2="N",S2="G",S2="")),R1,""))</f>
        <v/>
      </c>
      <c r="S31" s="120" t="e">
        <f t="shared" ref="S31:S60" si="57">$F$17*(IF(LEN(R31)=1,IF(AND(R32="",R33="",R34=""),_xlfn.NUMBERVALUE(R2&amp;R3&amp;R4),IF(AND(R32="",R33=""),_xlfn.NUMBERVALUE(R2&amp;R3),IF(R32="",_xlfn.NUMBERVALUE(R2),1))),IF(LEN(R31)=2,IF(AND(R33="",R34="",R35=""),_xlfn.NUMBERVALUE(R3&amp;R4&amp;R5),IF(AND(R33="",R34=""),_xlfn.NUMBERVALUE(R3&amp;R4),IF(R33="",_xlfn.NUMBERVALUE(R3),1))),"")))</f>
        <v>#VALUE!</v>
      </c>
      <c r="T31" s="123" t="str">
        <f t="shared" ref="T31:T60" si="58">IF(AND(U1="G",U2="k"),T1&amp;T2,IF(AND(U1="G",OR(U2="N",U2="G",U2="")),T1,""))</f>
        <v/>
      </c>
      <c r="U31" s="122" t="str">
        <f t="shared" ref="U31:U60" si="59">IF(LEN(T31)=1,IF(AND(T32="",T33="",T34=""),_xlfn.NUMBERVALUE(T2&amp;T3&amp;T4),IF(AND(T32="",T33=""),_xlfn.NUMBERVALUE(T2&amp;T3),IF(T32="",_xlfn.NUMBERVALUE(T2),1))),IF(LEN(T31)=2,IF(AND(T33="",T34="",T35=""),_xlfn.NUMBERVALUE(T3&amp;T4&amp;T5),IF(AND(T33="",T34=""),_xlfn.NUMBERVALUE(T3&amp;T4),IF(T33="",_xlfn.NUMBERVALUE(T3),1))),""))</f>
        <v/>
      </c>
      <c r="V31" s="121" t="str">
        <f t="shared" ref="V31:V60" si="60">IF(AND(W1="G",W2="k"),V1&amp;V2,IF(AND(W1="G",OR(W2="N",W2="G",W2="")),V1,""))</f>
        <v/>
      </c>
      <c r="W31" s="120" t="e">
        <f t="shared" ref="W31:W60" si="61">$F$23*(IF(LEN(V31)=1,IF(AND(V32="",V33="",V34=""),_xlfn.NUMBERVALUE(V2&amp;V3&amp;V4),IF(AND(V32="",V33=""),_xlfn.NUMBERVALUE(V2&amp;V3),IF(V32="",_xlfn.NUMBERVALUE(V2),1))),IF(LEN(V31)=2,IF(AND(V33="",V34="",V35=""),_xlfn.NUMBERVALUE(V3&amp;V4&amp;V5),IF(AND(V33="",V34=""),_xlfn.NUMBERVALUE(V3&amp;V4),IF(V33="",_xlfn.NUMBERVALUE(V3),1))),"")))</f>
        <v>#VALUE!</v>
      </c>
      <c r="X31" s="123" t="str">
        <f t="shared" ref="X31:X60" si="62">IF(AND(Y1="G",Y2="k"),X1&amp;X2,IF(AND(Y1="G",OR(Y2="N",Y2="G",Y2="")),X1,""))</f>
        <v/>
      </c>
      <c r="Y31" s="122" t="str">
        <f t="shared" ref="Y31:Y60" si="63">IF(LEN(X31)=1,IF(AND(X32="",X33="",X34=""),_xlfn.NUMBERVALUE(X2&amp;X3&amp;X4),IF(AND(X32="",X33=""),_xlfn.NUMBERVALUE(X2&amp;X3),IF(X32="",_xlfn.NUMBERVALUE(X2),1))),IF(LEN(X31)=2,IF(AND(X33="",X34="",X35=""),_xlfn.NUMBERVALUE(X3&amp;X4&amp;X5),IF(AND(X33="",X34=""),_xlfn.NUMBERVALUE(X3&amp;X4),IF(X33="",_xlfn.NUMBERVALUE(X3),1))),""))</f>
        <v/>
      </c>
      <c r="Z31" s="121" t="str">
        <f t="shared" ref="Z31:Z60" si="64">IF(AND(AA1="G",AA2="k"),Z1&amp;Z2,IF(AND(AA1="G",OR(AA2="N",AA2="G",AA2="")),Z1,""))</f>
        <v/>
      </c>
      <c r="AA31" s="120" t="e">
        <f t="shared" ref="AA31:AA60" si="65">$F$29*(IF(LEN(Z31)=1,IF(AND(Z32="",Z33="",Z34=""),_xlfn.NUMBERVALUE(Z2&amp;Z3&amp;Z4),IF(AND(Z32="",Z33=""),_xlfn.NUMBERVALUE(Z2&amp;Z3),IF(Z32="",_xlfn.NUMBERVALUE(Z2),1))),IF(LEN(Z31)=2,IF(AND(Z33="",Z34="",Z35=""),_xlfn.NUMBERVALUE(Z3&amp;Z4&amp;Z5),IF(AND(Z33="",Z34=""),_xlfn.NUMBERVALUE(Z3&amp;Z4),IF(Z33="",_xlfn.NUMBERVALUE(Z3),1))),"")))</f>
        <v>#VALUE!</v>
      </c>
      <c r="AB31" s="123" t="str">
        <f t="shared" ref="AB31:AB60" si="66">IF(AND(AC1="G",AC2="k"),AB1&amp;AB2,IF(AND(AC1="G",OR(AC2="N",AC2="G",AC2="")),AB1,""))</f>
        <v/>
      </c>
      <c r="AC31" s="122" t="str">
        <f t="shared" ref="AC31:AC60" si="67">IF(LEN(AB31)=1,IF(AND(AB32="",AB33="",AB34=""),_xlfn.NUMBERVALUE(AB2&amp;AB3&amp;AB4),IF(AND(AB32="",AB33=""),_xlfn.NUMBERVALUE(AB2&amp;AB3),IF(AB32="",_xlfn.NUMBERVALUE(AB2),1))),IF(LEN(AB31)=2,IF(AND(AB33="",AB34="",AB35=""),_xlfn.NUMBERVALUE(AB3&amp;AB4&amp;AB5),IF(AND(AB33="",AB34=""),_xlfn.NUMBERVALUE(AB3&amp;AB4),IF(AB33="",_xlfn.NUMBERVALUE(AB3),1))),""))</f>
        <v/>
      </c>
      <c r="AD31" s="121" t="str">
        <f t="shared" ref="AD31:AD60" si="68">IF(AND(AE1="G",AE2="k"),AD1&amp;AD2,IF(AND(AE1="G",OR(AE2="N",AE2="G",AE2="")),AD1,""))</f>
        <v/>
      </c>
      <c r="AE31" s="120" t="e">
        <f t="shared" ref="AE31:AE60" si="69">$F$35*(IF(LEN(AD31)=1,IF(AND(AD32="",AD33="",AD34=""),_xlfn.NUMBERVALUE(AD2&amp;AD3&amp;AD4),IF(AND(AD32="",AD33=""),_xlfn.NUMBERVALUE(AD2&amp;AD3),IF(AD32="",_xlfn.NUMBERVALUE(AD2),1))),IF(LEN(AD31)=2,IF(AND(AD33="",AD34="",AD35=""),_xlfn.NUMBERVALUE(AD3&amp;AD4&amp;AD5),IF(AND(AD33="",AD34=""),_xlfn.NUMBERVALUE(AD3&amp;AD4),IF(AD33="",_xlfn.NUMBERVALUE(AD3),1))),"")))</f>
        <v>#VALUE!</v>
      </c>
      <c r="AF31" s="123" t="str">
        <f t="shared" ref="AF31:AF60" si="70">IF(AND(AG1="G",AG2="k"),AF1&amp;AF2,IF(AND(AG1="G",OR(AG2="N",AG2="G",AG2="")),AF1,""))</f>
        <v/>
      </c>
      <c r="AG31" s="122" t="str">
        <f t="shared" ref="AG31:AG60" si="71">IF(LEN(AF31)=1,IF(AND(AF32="",AF33="",AF34=""),_xlfn.NUMBERVALUE(AF2&amp;AF3&amp;AF4),IF(AND(AF32="",AF33=""),_xlfn.NUMBERVALUE(AF2&amp;AF3),IF(AF32="",_xlfn.NUMBERVALUE(AF2),1))),IF(LEN(AF31)=2,IF(AND(AF33="",AF34="",AF35=""),_xlfn.NUMBERVALUE(AF3&amp;AF4&amp;AF5),IF(AND(AF33="",AF34=""),_xlfn.NUMBERVALUE(AF3&amp;AF4),IF(AF33="",_xlfn.NUMBERVALUE(AF3),1))),""))</f>
        <v/>
      </c>
      <c r="AH31" s="121" t="str">
        <f t="shared" ref="AH31:AH60" si="72">IF(AND(AI1="G",AI2="k"),AH1&amp;AH2,IF(AND(AI1="G",OR(AI2="N",AI2="G",AI2="")),AH1,""))</f>
        <v/>
      </c>
      <c r="AI31" s="120" t="e">
        <f t="shared" ref="AI31:AI60" si="73">$F$41*(IF(LEN(AH31)=1,IF(AND(AH32="",AH33="",AH34=""),_xlfn.NUMBERVALUE(AH2&amp;AH3&amp;AH4),IF(AND(AH32="",AH33=""),_xlfn.NUMBERVALUE(AH2&amp;AH3),IF(AH32="",_xlfn.NUMBERVALUE(AH2),1))),IF(LEN(AH31)=2,IF(AND(AH33="",AH34="",AH35=""),_xlfn.NUMBERVALUE(AH3&amp;AH4&amp;AH5),IF(AND(AH33="",AH34=""),_xlfn.NUMBERVALUE(AH3&amp;AH4),IF(AH33="",_xlfn.NUMBERVALUE(AH3),1))),"")))</f>
        <v>#VALUE!</v>
      </c>
      <c r="AJ31" s="123" t="str">
        <f t="shared" ref="AJ31:AJ60" si="74">IF(AND(AK1="G",AK2="k"),AJ1&amp;AJ2,IF(AND(AK1="G",OR(AK2="N",AK2="G",AK2="")),AJ1,""))</f>
        <v/>
      </c>
      <c r="AK31" s="122" t="str">
        <f t="shared" ref="AK31:AK60" si="75">IF(LEN(AJ31)=1,IF(AND(AJ32="",AJ33="",AJ34=""),_xlfn.NUMBERVALUE(AJ2&amp;AJ3&amp;AJ4),IF(AND(AJ32="",AJ33=""),_xlfn.NUMBERVALUE(AJ2&amp;AJ3),IF(AJ32="",_xlfn.NUMBERVALUE(AJ2),1))),IF(LEN(AJ31)=2,IF(AND(AJ33="",AJ34="",AJ35=""),_xlfn.NUMBERVALUE(AJ3&amp;AJ4&amp;AJ5),IF(AND(AJ33="",AJ34=""),_xlfn.NUMBERVALUE(AJ3&amp;AJ4),IF(AJ33="",_xlfn.NUMBERVALUE(AJ3),1))),""))</f>
        <v/>
      </c>
      <c r="AL31" s="121" t="str">
        <f t="shared" ref="AL31:AL60" si="76">IF(AND(AM1="G",AM2="k"),AL1&amp;AL2,IF(AND(AM1="G",OR(AM2="N",AM2="G",AM2="")),AL1,""))</f>
        <v/>
      </c>
      <c r="AM31" s="120" t="e">
        <f t="shared" ref="AM31:AM60" si="77">$F$47*(IF(LEN(AL31)=1,IF(AND(AL32="",AL33="",AL34=""),_xlfn.NUMBERVALUE(AL2&amp;AL3&amp;AL4),IF(AND(AL32="",AL33=""),_xlfn.NUMBERVALUE(AL2&amp;AL3),IF(AL32="",_xlfn.NUMBERVALUE(AL2),1))),IF(LEN(AL31)=2,IF(AND(AL33="",AL34="",AL35=""),_xlfn.NUMBERVALUE(AL3&amp;AL4&amp;AL5),IF(AND(AL33="",AL34=""),_xlfn.NUMBERVALUE(AL3&amp;AL4),IF(AL33="",_xlfn.NUMBERVALUE(AL3),1))),"")))</f>
        <v>#VALUE!</v>
      </c>
      <c r="AN31" s="123" t="str">
        <f t="shared" ref="AN31:AN60" si="78">IF(AND(AO1="G",AO2="k"),AN1&amp;AN2,IF(AND(AO1="G",OR(AO2="N",AO2="G",AO2="")),AN1,""))</f>
        <v/>
      </c>
      <c r="AO31" s="122" t="str">
        <f t="shared" ref="AO31:AO60" si="79">IF(LEN(AN31)=1,IF(AND(AN32="",AN33="",AN34=""),_xlfn.NUMBERVALUE(AN2&amp;AN3&amp;AN4),IF(AND(AN32="",AN33=""),_xlfn.NUMBERVALUE(AN2&amp;AN3),IF(AN32="",_xlfn.NUMBERVALUE(AN2),1))),IF(LEN(AN31)=2,IF(AND(AN33="",AN34="",AN35=""),_xlfn.NUMBERVALUE(AN3&amp;AN4&amp;AN5),IF(AND(AN33="",AN34=""),_xlfn.NUMBERVALUE(AN3&amp;AN4),IF(AN33="",_xlfn.NUMBERVALUE(AN3),1))),""))</f>
        <v/>
      </c>
      <c r="AP31" s="121" t="str">
        <f t="shared" ref="AP31:AP60" si="80">IF(AND(AQ1="G",AQ2="k"),AP1&amp;AP2,IF(AND(AQ1="G",OR(AQ2="N",AQ2="G",AQ2="")),AP1,""))</f>
        <v/>
      </c>
      <c r="AQ31" s="120" t="e">
        <f t="shared" ref="AQ31:AQ60" si="81">$F$53*(IF(LEN(AP31)=1,IF(AND(AP32="",AP33="",AP34=""),_xlfn.NUMBERVALUE(AP2&amp;AP3&amp;AP4),IF(AND(AP32="",AP33=""),_xlfn.NUMBERVALUE(AP2&amp;AP3),IF(AP32="",_xlfn.NUMBERVALUE(AP2),1))),IF(LEN(AP31)=2,IF(AND(AP33="",AP34="",AP35=""),_xlfn.NUMBERVALUE(AP3&amp;AP4&amp;AP5),IF(AND(AP33="",AP34=""),_xlfn.NUMBERVALUE(AP3&amp;AP4),IF(AP33="",_xlfn.NUMBERVALUE(AP3),1))),"")))</f>
        <v>#VALUE!</v>
      </c>
      <c r="AR31" s="123" t="str">
        <f t="shared" ref="AR31:AR60" si="82">IF(AND(AS1="G",AS2="k"),AR1&amp;AR2,IF(AND(AS1="G",OR(AS2="N",AS2="G",AS2="")),AR1,""))</f>
        <v/>
      </c>
      <c r="AS31" s="122" t="str">
        <f t="shared" ref="AS31:AS60" si="83">IF(LEN(AR31)=1,IF(AND(AR32="",AR33="",AR34=""),_xlfn.NUMBERVALUE(AR2&amp;AR3&amp;AR4),IF(AND(AR32="",AR33=""),_xlfn.NUMBERVALUE(AR2&amp;AR3),IF(AR32="",_xlfn.NUMBERVALUE(AR2),1))),IF(LEN(AR31)=2,IF(AND(AR33="",AR34="",AR35=""),_xlfn.NUMBERVALUE(AR3&amp;AR4&amp;AR5),IF(AND(AR33="",AR34=""),_xlfn.NUMBERVALUE(AR3&amp;AR4),IF(AR33="",_xlfn.NUMBERVALUE(AR3),1))),""))</f>
        <v/>
      </c>
      <c r="AT31" s="121" t="str">
        <f t="shared" ref="AT31:AT60" si="84">IF(AND(AU1="G",AU2="k"),AT1&amp;AT2,IF(AND(AU1="G",OR(AU2="N",AU2="G",AU2="")),AT1,""))</f>
        <v/>
      </c>
      <c r="AU31" s="120" t="e">
        <f t="shared" ref="AU31:AU60" si="85">$F$59*(IF(LEN(AT31)=1,IF(AND(AT32="",AT33="",AT34=""),_xlfn.NUMBERVALUE(AT2&amp;AT3&amp;AT4),IF(AND(AT32="",AT33=""),_xlfn.NUMBERVALUE(AT2&amp;AT3),IF(AT32="",_xlfn.NUMBERVALUE(AT2),1))),IF(LEN(AT31)=2,IF(AND(AT33="",AT34="",AT35=""),_xlfn.NUMBERVALUE(AT3&amp;AT4&amp;AT5),IF(AND(AT33="",AT34=""),_xlfn.NUMBERVALUE(AT3&amp;AT4),IF(AT33="",_xlfn.NUMBERVALUE(AT3),1))),"")))</f>
        <v>#VALUE!</v>
      </c>
      <c r="AV31" s="119"/>
      <c r="AW31" s="119"/>
      <c r="AX31" t="str">
        <f t="shared" si="41"/>
        <v/>
      </c>
      <c r="AY31" t="e">
        <f t="array" ref="AY31">IF(ROW(AZ30)&gt; COUNTA($AZ$2:$AZ$113), "",INDEX($AZ:$AZ, SMALL(IF(AZ$2:AZ$113&lt;&gt;"",ROW($2:$113)), ROW(AY30))))</f>
        <v>#NUM!</v>
      </c>
      <c r="AZ31" t="str">
        <f t="shared" si="42"/>
        <v/>
      </c>
      <c r="BA31" t="s">
        <v>243</v>
      </c>
      <c r="BB31">
        <v>162.5</v>
      </c>
      <c r="BC31" t="s">
        <v>242</v>
      </c>
      <c r="BE31">
        <v>66</v>
      </c>
      <c r="BG31">
        <f t="shared" si="43"/>
        <v>0</v>
      </c>
      <c r="BH31">
        <f t="shared" si="44"/>
        <v>0</v>
      </c>
      <c r="BJ31" s="117" t="e">
        <f t="shared" si="45"/>
        <v>#DIV/0!</v>
      </c>
      <c r="BK31" s="119"/>
      <c r="BL31" s="119"/>
      <c r="BM31" s="119"/>
      <c r="BN31" s="119"/>
      <c r="BO31" s="119"/>
      <c r="BP31" s="119"/>
      <c r="BQ31" s="119"/>
      <c r="BR31" s="119"/>
      <c r="BS31" s="119"/>
      <c r="BT31" s="119"/>
      <c r="BU31" s="119"/>
      <c r="BV31" s="119"/>
      <c r="BW31" s="119"/>
      <c r="BX31" s="119"/>
      <c r="BY31" s="119"/>
      <c r="BZ31" s="119"/>
      <c r="CA31" s="119"/>
      <c r="CB31" s="119"/>
      <c r="CC31" s="119"/>
      <c r="CD31" s="119"/>
      <c r="CE31" s="119"/>
    </row>
    <row r="32" spans="1:83" x14ac:dyDescent="0.25">
      <c r="A32">
        <f t="shared" si="20"/>
        <v>32</v>
      </c>
      <c r="E32" s="124" t="s">
        <v>450</v>
      </c>
      <c r="F32" t="e">
        <f>RIGHT(F30,LEN(F30)-LEN(F31))</f>
        <v>#VALUE!</v>
      </c>
      <c r="H32" s="123" t="str">
        <f t="shared" si="46"/>
        <v/>
      </c>
      <c r="I32" s="122" t="str">
        <f t="shared" si="47"/>
        <v/>
      </c>
      <c r="J32" s="121" t="str">
        <f t="shared" si="48"/>
        <v/>
      </c>
      <c r="K32" s="120" t="e">
        <f t="shared" si="49"/>
        <v>#VALUE!</v>
      </c>
      <c r="L32" s="123" t="str">
        <f t="shared" si="50"/>
        <v/>
      </c>
      <c r="M32" s="122" t="str">
        <f t="shared" si="51"/>
        <v/>
      </c>
      <c r="N32" s="121" t="str">
        <f t="shared" si="52"/>
        <v/>
      </c>
      <c r="O32" s="120" t="e">
        <f t="shared" si="53"/>
        <v>#VALUE!</v>
      </c>
      <c r="P32" s="123" t="str">
        <f t="shared" si="54"/>
        <v/>
      </c>
      <c r="Q32" s="122" t="str">
        <f t="shared" si="55"/>
        <v/>
      </c>
      <c r="R32" s="121" t="str">
        <f t="shared" si="56"/>
        <v/>
      </c>
      <c r="S32" s="120" t="e">
        <f t="shared" si="57"/>
        <v>#VALUE!</v>
      </c>
      <c r="T32" s="123" t="str">
        <f t="shared" si="58"/>
        <v/>
      </c>
      <c r="U32" s="122" t="str">
        <f t="shared" si="59"/>
        <v/>
      </c>
      <c r="V32" s="121" t="str">
        <f t="shared" si="60"/>
        <v/>
      </c>
      <c r="W32" s="120" t="e">
        <f t="shared" si="61"/>
        <v>#VALUE!</v>
      </c>
      <c r="X32" s="123" t="str">
        <f t="shared" si="62"/>
        <v/>
      </c>
      <c r="Y32" s="122" t="str">
        <f t="shared" si="63"/>
        <v/>
      </c>
      <c r="Z32" s="121" t="str">
        <f t="shared" si="64"/>
        <v/>
      </c>
      <c r="AA32" s="120" t="e">
        <f t="shared" si="65"/>
        <v>#VALUE!</v>
      </c>
      <c r="AB32" s="123" t="str">
        <f t="shared" si="66"/>
        <v/>
      </c>
      <c r="AC32" s="122" t="str">
        <f t="shared" si="67"/>
        <v/>
      </c>
      <c r="AD32" s="121" t="str">
        <f t="shared" si="68"/>
        <v/>
      </c>
      <c r="AE32" s="120" t="e">
        <f t="shared" si="69"/>
        <v>#VALUE!</v>
      </c>
      <c r="AF32" s="123" t="str">
        <f t="shared" si="70"/>
        <v/>
      </c>
      <c r="AG32" s="122" t="str">
        <f t="shared" si="71"/>
        <v/>
      </c>
      <c r="AH32" s="121" t="str">
        <f t="shared" si="72"/>
        <v/>
      </c>
      <c r="AI32" s="120" t="e">
        <f t="shared" si="73"/>
        <v>#VALUE!</v>
      </c>
      <c r="AJ32" s="123" t="str">
        <f t="shared" si="74"/>
        <v/>
      </c>
      <c r="AK32" s="122" t="str">
        <f t="shared" si="75"/>
        <v/>
      </c>
      <c r="AL32" s="121" t="str">
        <f t="shared" si="76"/>
        <v/>
      </c>
      <c r="AM32" s="120" t="e">
        <f t="shared" si="77"/>
        <v>#VALUE!</v>
      </c>
      <c r="AN32" s="123" t="str">
        <f t="shared" si="78"/>
        <v/>
      </c>
      <c r="AO32" s="122" t="str">
        <f t="shared" si="79"/>
        <v/>
      </c>
      <c r="AP32" s="121" t="str">
        <f t="shared" si="80"/>
        <v/>
      </c>
      <c r="AQ32" s="120" t="e">
        <f t="shared" si="81"/>
        <v>#VALUE!</v>
      </c>
      <c r="AR32" s="123" t="str">
        <f t="shared" si="82"/>
        <v/>
      </c>
      <c r="AS32" s="122" t="str">
        <f t="shared" si="83"/>
        <v/>
      </c>
      <c r="AT32" s="121" t="str">
        <f t="shared" si="84"/>
        <v/>
      </c>
      <c r="AU32" s="120" t="e">
        <f t="shared" si="85"/>
        <v>#VALUE!</v>
      </c>
      <c r="AV32" s="119"/>
      <c r="AW32" s="119"/>
      <c r="AX32" t="str">
        <f t="shared" si="41"/>
        <v/>
      </c>
      <c r="AY32" t="e">
        <f t="array" ref="AY32">IF(ROW(AZ31)&gt; COUNTA($AZ$2:$AZ$113), "",INDEX($AZ:$AZ, SMALL(IF(AZ$2:AZ$113&lt;&gt;"",ROW($2:$113)), ROW(AY31))))</f>
        <v>#NUM!</v>
      </c>
      <c r="AZ32" t="str">
        <f t="shared" si="42"/>
        <v/>
      </c>
      <c r="BA32" t="s">
        <v>247</v>
      </c>
      <c r="BB32">
        <v>167.25899999999999</v>
      </c>
      <c r="BC32" t="s">
        <v>246</v>
      </c>
      <c r="BE32">
        <v>68</v>
      </c>
      <c r="BG32">
        <f t="shared" si="43"/>
        <v>0</v>
      </c>
      <c r="BH32">
        <f t="shared" si="44"/>
        <v>0</v>
      </c>
      <c r="BJ32" s="117" t="e">
        <f t="shared" si="45"/>
        <v>#DIV/0!</v>
      </c>
      <c r="BK32" s="119"/>
      <c r="BL32" s="119"/>
      <c r="BM32" s="119"/>
      <c r="BN32" s="119"/>
      <c r="BO32" s="119"/>
      <c r="BP32" s="119"/>
      <c r="BQ32" s="119"/>
      <c r="BR32" s="119"/>
      <c r="BS32" s="119"/>
      <c r="BT32" s="119"/>
      <c r="BU32" s="119"/>
      <c r="BV32" s="119"/>
      <c r="BW32" s="119"/>
      <c r="BX32" s="119"/>
      <c r="BY32" s="119"/>
      <c r="BZ32" s="119"/>
      <c r="CA32" s="119"/>
      <c r="CB32" s="119"/>
      <c r="CC32" s="119"/>
      <c r="CD32" s="119"/>
      <c r="CE32" s="119"/>
    </row>
    <row r="33" spans="1:83" x14ac:dyDescent="0.25">
      <c r="A33">
        <f t="shared" si="20"/>
        <v>33</v>
      </c>
      <c r="D33" t="s">
        <v>449</v>
      </c>
      <c r="E33" s="124" t="s">
        <v>448</v>
      </c>
      <c r="F33" t="e">
        <f>LEFT(F32,SEARCH(")",F32,1))</f>
        <v>#VALUE!</v>
      </c>
      <c r="H33" s="123" t="str">
        <f t="shared" si="46"/>
        <v>(</v>
      </c>
      <c r="I33" s="122">
        <f t="shared" si="47"/>
        <v>0</v>
      </c>
      <c r="J33" s="121" t="str">
        <f t="shared" si="48"/>
        <v>)</v>
      </c>
      <c r="K33" s="120">
        <f t="shared" si="49"/>
        <v>0</v>
      </c>
      <c r="L33" s="123" t="str">
        <f t="shared" si="50"/>
        <v/>
      </c>
      <c r="M33" s="122" t="str">
        <f t="shared" si="51"/>
        <v/>
      </c>
      <c r="N33" s="121" t="str">
        <f t="shared" si="52"/>
        <v/>
      </c>
      <c r="O33" s="120" t="e">
        <f t="shared" si="53"/>
        <v>#VALUE!</v>
      </c>
      <c r="P33" s="123" t="str">
        <f t="shared" si="54"/>
        <v/>
      </c>
      <c r="Q33" s="122" t="str">
        <f t="shared" si="55"/>
        <v/>
      </c>
      <c r="R33" s="121" t="str">
        <f t="shared" si="56"/>
        <v/>
      </c>
      <c r="S33" s="120" t="e">
        <f t="shared" si="57"/>
        <v>#VALUE!</v>
      </c>
      <c r="T33" s="123" t="str">
        <f t="shared" si="58"/>
        <v/>
      </c>
      <c r="U33" s="122" t="str">
        <f t="shared" si="59"/>
        <v/>
      </c>
      <c r="V33" s="121" t="str">
        <f t="shared" si="60"/>
        <v/>
      </c>
      <c r="W33" s="120" t="e">
        <f t="shared" si="61"/>
        <v>#VALUE!</v>
      </c>
      <c r="X33" s="123" t="str">
        <f t="shared" si="62"/>
        <v/>
      </c>
      <c r="Y33" s="122" t="str">
        <f t="shared" si="63"/>
        <v/>
      </c>
      <c r="Z33" s="121" t="str">
        <f t="shared" si="64"/>
        <v/>
      </c>
      <c r="AA33" s="120" t="e">
        <f t="shared" si="65"/>
        <v>#VALUE!</v>
      </c>
      <c r="AB33" s="123" t="str">
        <f t="shared" si="66"/>
        <v/>
      </c>
      <c r="AC33" s="122" t="str">
        <f t="shared" si="67"/>
        <v/>
      </c>
      <c r="AD33" s="121" t="str">
        <f t="shared" si="68"/>
        <v/>
      </c>
      <c r="AE33" s="120" t="e">
        <f t="shared" si="69"/>
        <v>#VALUE!</v>
      </c>
      <c r="AF33" s="123" t="str">
        <f t="shared" si="70"/>
        <v/>
      </c>
      <c r="AG33" s="122" t="str">
        <f t="shared" si="71"/>
        <v/>
      </c>
      <c r="AH33" s="121" t="str">
        <f t="shared" si="72"/>
        <v/>
      </c>
      <c r="AI33" s="120" t="e">
        <f t="shared" si="73"/>
        <v>#VALUE!</v>
      </c>
      <c r="AJ33" s="123" t="str">
        <f t="shared" si="74"/>
        <v/>
      </c>
      <c r="AK33" s="122" t="str">
        <f t="shared" si="75"/>
        <v/>
      </c>
      <c r="AL33" s="121" t="str">
        <f t="shared" si="76"/>
        <v/>
      </c>
      <c r="AM33" s="120" t="e">
        <f t="shared" si="77"/>
        <v>#VALUE!</v>
      </c>
      <c r="AN33" s="123" t="str">
        <f t="shared" si="78"/>
        <v/>
      </c>
      <c r="AO33" s="122" t="str">
        <f t="shared" si="79"/>
        <v/>
      </c>
      <c r="AP33" s="121" t="str">
        <f t="shared" si="80"/>
        <v/>
      </c>
      <c r="AQ33" s="120" t="e">
        <f t="shared" si="81"/>
        <v>#VALUE!</v>
      </c>
      <c r="AR33" s="123" t="str">
        <f t="shared" si="82"/>
        <v/>
      </c>
      <c r="AS33" s="122" t="str">
        <f t="shared" si="83"/>
        <v/>
      </c>
      <c r="AT33" s="121" t="str">
        <f t="shared" si="84"/>
        <v/>
      </c>
      <c r="AU33" s="120" t="e">
        <f t="shared" si="85"/>
        <v>#VALUE!</v>
      </c>
      <c r="AV33" s="119"/>
      <c r="AW33" s="119"/>
      <c r="AX33" t="str">
        <f t="shared" si="41"/>
        <v/>
      </c>
      <c r="AY33" t="e">
        <f t="array" ref="AY33">IF(ROW(AZ32)&gt; COUNTA($AZ$2:$AZ$113), "",INDEX($AZ:$AZ, SMALL(IF(AZ$2:AZ$113&lt;&gt;"",ROW($2:$113)), ROW(AY32))))</f>
        <v>#NUM!</v>
      </c>
      <c r="AZ33" t="str">
        <f t="shared" si="42"/>
        <v/>
      </c>
      <c r="BA33" t="s">
        <v>316</v>
      </c>
      <c r="BB33">
        <v>252</v>
      </c>
      <c r="BC33" t="s">
        <v>315</v>
      </c>
      <c r="BE33">
        <v>99</v>
      </c>
      <c r="BG33">
        <f t="shared" si="43"/>
        <v>0</v>
      </c>
      <c r="BH33">
        <f t="shared" si="44"/>
        <v>0</v>
      </c>
      <c r="BJ33" s="117" t="e">
        <f t="shared" si="45"/>
        <v>#DIV/0!</v>
      </c>
      <c r="BK33" s="119"/>
      <c r="BL33" s="119"/>
      <c r="BM33" s="119"/>
      <c r="BN33" s="119"/>
      <c r="BO33" s="119"/>
      <c r="BP33" s="119"/>
      <c r="BQ33" s="119"/>
      <c r="BR33" s="119"/>
      <c r="BS33" s="119"/>
      <c r="BT33" s="119"/>
      <c r="BU33" s="119"/>
      <c r="BV33" s="119"/>
      <c r="BW33" s="119"/>
      <c r="BX33" s="119"/>
      <c r="BY33" s="119"/>
      <c r="BZ33" s="119"/>
      <c r="CA33" s="119"/>
      <c r="CB33" s="119"/>
      <c r="CC33" s="119"/>
      <c r="CD33" s="119"/>
      <c r="CE33" s="119"/>
    </row>
    <row r="34" spans="1:83" x14ac:dyDescent="0.25">
      <c r="A34">
        <f t="shared" ref="A34:A65" si="86">1+A33</f>
        <v>34</v>
      </c>
      <c r="E34" s="124" t="s">
        <v>447</v>
      </c>
      <c r="F34" t="e">
        <f>RIGHT(F32,LEN(F32)-LEN(F33))</f>
        <v>#VALUE!</v>
      </c>
      <c r="H34" s="123" t="str">
        <f t="shared" si="46"/>
        <v/>
      </c>
      <c r="I34" s="122" t="str">
        <f t="shared" si="47"/>
        <v/>
      </c>
      <c r="J34" s="121" t="str">
        <f t="shared" si="48"/>
        <v/>
      </c>
      <c r="K34" s="120" t="e">
        <f t="shared" si="49"/>
        <v>#VALUE!</v>
      </c>
      <c r="L34" s="123" t="str">
        <f t="shared" si="50"/>
        <v/>
      </c>
      <c r="M34" s="122" t="str">
        <f t="shared" si="51"/>
        <v/>
      </c>
      <c r="N34" s="121" t="str">
        <f t="shared" si="52"/>
        <v/>
      </c>
      <c r="O34" s="120" t="e">
        <f t="shared" si="53"/>
        <v>#VALUE!</v>
      </c>
      <c r="P34" s="123" t="str">
        <f t="shared" si="54"/>
        <v/>
      </c>
      <c r="Q34" s="122" t="str">
        <f t="shared" si="55"/>
        <v/>
      </c>
      <c r="R34" s="121" t="str">
        <f t="shared" si="56"/>
        <v/>
      </c>
      <c r="S34" s="120" t="e">
        <f t="shared" si="57"/>
        <v>#VALUE!</v>
      </c>
      <c r="T34" s="123" t="str">
        <f t="shared" si="58"/>
        <v/>
      </c>
      <c r="U34" s="122" t="str">
        <f t="shared" si="59"/>
        <v/>
      </c>
      <c r="V34" s="121" t="str">
        <f t="shared" si="60"/>
        <v/>
      </c>
      <c r="W34" s="120" t="e">
        <f t="shared" si="61"/>
        <v>#VALUE!</v>
      </c>
      <c r="X34" s="123" t="str">
        <f t="shared" si="62"/>
        <v/>
      </c>
      <c r="Y34" s="122" t="str">
        <f t="shared" si="63"/>
        <v/>
      </c>
      <c r="Z34" s="121" t="str">
        <f t="shared" si="64"/>
        <v/>
      </c>
      <c r="AA34" s="120" t="e">
        <f t="shared" si="65"/>
        <v>#VALUE!</v>
      </c>
      <c r="AB34" s="123" t="str">
        <f t="shared" si="66"/>
        <v/>
      </c>
      <c r="AC34" s="122" t="str">
        <f t="shared" si="67"/>
        <v/>
      </c>
      <c r="AD34" s="121" t="str">
        <f t="shared" si="68"/>
        <v/>
      </c>
      <c r="AE34" s="120" t="e">
        <f t="shared" si="69"/>
        <v>#VALUE!</v>
      </c>
      <c r="AF34" s="123" t="str">
        <f t="shared" si="70"/>
        <v/>
      </c>
      <c r="AG34" s="122" t="str">
        <f t="shared" si="71"/>
        <v/>
      </c>
      <c r="AH34" s="121" t="str">
        <f t="shared" si="72"/>
        <v/>
      </c>
      <c r="AI34" s="120" t="e">
        <f t="shared" si="73"/>
        <v>#VALUE!</v>
      </c>
      <c r="AJ34" s="123" t="str">
        <f t="shared" si="74"/>
        <v/>
      </c>
      <c r="AK34" s="122" t="str">
        <f t="shared" si="75"/>
        <v/>
      </c>
      <c r="AL34" s="121" t="str">
        <f t="shared" si="76"/>
        <v/>
      </c>
      <c r="AM34" s="120" t="e">
        <f t="shared" si="77"/>
        <v>#VALUE!</v>
      </c>
      <c r="AN34" s="123" t="str">
        <f t="shared" si="78"/>
        <v/>
      </c>
      <c r="AO34" s="122" t="str">
        <f t="shared" si="79"/>
        <v/>
      </c>
      <c r="AP34" s="121" t="str">
        <f t="shared" si="80"/>
        <v/>
      </c>
      <c r="AQ34" s="120" t="e">
        <f t="shared" si="81"/>
        <v>#VALUE!</v>
      </c>
      <c r="AR34" s="123" t="str">
        <f t="shared" si="82"/>
        <v/>
      </c>
      <c r="AS34" s="122" t="str">
        <f t="shared" si="83"/>
        <v/>
      </c>
      <c r="AT34" s="121" t="str">
        <f t="shared" si="84"/>
        <v/>
      </c>
      <c r="AU34" s="120" t="e">
        <f t="shared" si="85"/>
        <v>#VALUE!</v>
      </c>
      <c r="AV34" s="119"/>
      <c r="AW34" s="119"/>
      <c r="AX34" t="str">
        <f t="shared" ref="AX34:AX65" si="87">IFERROR(AY34,"")</f>
        <v/>
      </c>
      <c r="AY34" t="e">
        <f t="array" ref="AY34">IF(ROW(AZ33)&gt; COUNTA($AZ$2:$AZ$113), "",INDEX($AZ:$AZ, SMALL(IF(AZ$2:AZ$113&lt;&gt;"",ROW($2:$113)), ROW(AY33))))</f>
        <v>#NUM!</v>
      </c>
      <c r="AZ34" t="str">
        <f t="shared" ref="AZ34:AZ65" si="88">IF(BG34=0,"",BA34&amp;BG34)</f>
        <v/>
      </c>
      <c r="BA34" t="s">
        <v>237</v>
      </c>
      <c r="BB34">
        <v>151.964</v>
      </c>
      <c r="BC34" t="s">
        <v>236</v>
      </c>
      <c r="BE34">
        <v>63</v>
      </c>
      <c r="BG34">
        <f t="shared" ref="BG34:BG65" si="89">SUMIF($H$31:$AT$60,BA34,$I$31:$AU$60)</f>
        <v>0</v>
      </c>
      <c r="BH34">
        <f t="shared" ref="BH34:BH65" si="90">BG34*BB34</f>
        <v>0</v>
      </c>
      <c r="BJ34" s="117" t="e">
        <f t="shared" ref="BJ34:BJ65" si="91">BH34/$BI$1</f>
        <v>#DIV/0!</v>
      </c>
      <c r="BK34" s="119"/>
      <c r="BL34" s="119"/>
      <c r="BM34" s="119"/>
      <c r="BN34" s="119"/>
      <c r="BO34" s="119"/>
      <c r="BP34" s="119"/>
      <c r="BQ34" s="119"/>
      <c r="BR34" s="119"/>
      <c r="BS34" s="119"/>
      <c r="BT34" s="119"/>
      <c r="BU34" s="119"/>
      <c r="BV34" s="119"/>
      <c r="BW34" s="119"/>
      <c r="BX34" s="119"/>
      <c r="BY34" s="119"/>
      <c r="BZ34" s="119"/>
      <c r="CA34" s="119"/>
      <c r="CB34" s="119"/>
      <c r="CC34" s="119"/>
      <c r="CD34" s="119"/>
      <c r="CE34" s="119"/>
    </row>
    <row r="35" spans="1:83" x14ac:dyDescent="0.25">
      <c r="A35">
        <f t="shared" si="86"/>
        <v>35</v>
      </c>
      <c r="E35" s="124" t="s">
        <v>418</v>
      </c>
      <c r="F35" t="e">
        <f>MAX(_xlfn.NUMBERVALUE(LEFT(F34),1),IFERROR(_xlfn.NUMBERVALUE(LEFT(F34,2)),0),IFERROR(_xlfn.NUMBERVALUE(LEFT(F34,3)),0))</f>
        <v>#VALUE!</v>
      </c>
      <c r="H35" s="123" t="str">
        <f t="shared" si="46"/>
        <v/>
      </c>
      <c r="I35" s="122" t="str">
        <f t="shared" si="47"/>
        <v/>
      </c>
      <c r="J35" s="121" t="str">
        <f t="shared" si="48"/>
        <v/>
      </c>
      <c r="K35" s="120" t="e">
        <f t="shared" si="49"/>
        <v>#VALUE!</v>
      </c>
      <c r="L35" s="123" t="str">
        <f t="shared" si="50"/>
        <v/>
      </c>
      <c r="M35" s="122" t="str">
        <f t="shared" si="51"/>
        <v/>
      </c>
      <c r="N35" s="121" t="str">
        <f t="shared" si="52"/>
        <v/>
      </c>
      <c r="O35" s="120" t="e">
        <f t="shared" si="53"/>
        <v>#VALUE!</v>
      </c>
      <c r="P35" s="123" t="str">
        <f t="shared" si="54"/>
        <v/>
      </c>
      <c r="Q35" s="122" t="str">
        <f t="shared" si="55"/>
        <v/>
      </c>
      <c r="R35" s="121" t="str">
        <f t="shared" si="56"/>
        <v/>
      </c>
      <c r="S35" s="120" t="e">
        <f t="shared" si="57"/>
        <v>#VALUE!</v>
      </c>
      <c r="T35" s="123" t="str">
        <f t="shared" si="58"/>
        <v/>
      </c>
      <c r="U35" s="122" t="str">
        <f t="shared" si="59"/>
        <v/>
      </c>
      <c r="V35" s="121" t="str">
        <f t="shared" si="60"/>
        <v/>
      </c>
      <c r="W35" s="120" t="e">
        <f t="shared" si="61"/>
        <v>#VALUE!</v>
      </c>
      <c r="X35" s="123" t="str">
        <f t="shared" si="62"/>
        <v/>
      </c>
      <c r="Y35" s="122" t="str">
        <f t="shared" si="63"/>
        <v/>
      </c>
      <c r="Z35" s="121" t="str">
        <f t="shared" si="64"/>
        <v/>
      </c>
      <c r="AA35" s="120" t="e">
        <f t="shared" si="65"/>
        <v>#VALUE!</v>
      </c>
      <c r="AB35" s="123" t="str">
        <f t="shared" si="66"/>
        <v/>
      </c>
      <c r="AC35" s="122" t="str">
        <f t="shared" si="67"/>
        <v/>
      </c>
      <c r="AD35" s="121" t="str">
        <f t="shared" si="68"/>
        <v/>
      </c>
      <c r="AE35" s="120" t="e">
        <f t="shared" si="69"/>
        <v>#VALUE!</v>
      </c>
      <c r="AF35" s="123" t="str">
        <f t="shared" si="70"/>
        <v/>
      </c>
      <c r="AG35" s="122" t="str">
        <f t="shared" si="71"/>
        <v/>
      </c>
      <c r="AH35" s="121" t="str">
        <f t="shared" si="72"/>
        <v/>
      </c>
      <c r="AI35" s="120" t="e">
        <f t="shared" si="73"/>
        <v>#VALUE!</v>
      </c>
      <c r="AJ35" s="123" t="str">
        <f t="shared" si="74"/>
        <v/>
      </c>
      <c r="AK35" s="122" t="str">
        <f t="shared" si="75"/>
        <v/>
      </c>
      <c r="AL35" s="121" t="str">
        <f t="shared" si="76"/>
        <v/>
      </c>
      <c r="AM35" s="120" t="e">
        <f t="shared" si="77"/>
        <v>#VALUE!</v>
      </c>
      <c r="AN35" s="123" t="str">
        <f t="shared" si="78"/>
        <v/>
      </c>
      <c r="AO35" s="122" t="str">
        <f t="shared" si="79"/>
        <v/>
      </c>
      <c r="AP35" s="121" t="str">
        <f t="shared" si="80"/>
        <v/>
      </c>
      <c r="AQ35" s="120" t="e">
        <f t="shared" si="81"/>
        <v>#VALUE!</v>
      </c>
      <c r="AR35" s="123" t="str">
        <f t="shared" si="82"/>
        <v/>
      </c>
      <c r="AS35" s="122" t="str">
        <f t="shared" si="83"/>
        <v/>
      </c>
      <c r="AT35" s="121" t="str">
        <f t="shared" si="84"/>
        <v/>
      </c>
      <c r="AU35" s="120" t="e">
        <f t="shared" si="85"/>
        <v>#VALUE!</v>
      </c>
      <c r="AV35" s="119"/>
      <c r="AW35" s="119"/>
      <c r="AX35" t="str">
        <f t="shared" si="87"/>
        <v/>
      </c>
      <c r="AY35" t="e">
        <f t="array" ref="AY35">IF(ROW(AZ34)&gt; COUNTA($AZ$2:$AZ$113), "",INDEX($AZ:$AZ, SMALL(IF(AZ$2:AZ$113&lt;&gt;"",ROW($2:$113)), ROW(AY34))))</f>
        <v>#NUM!</v>
      </c>
      <c r="AZ35" t="str">
        <f t="shared" si="88"/>
        <v/>
      </c>
      <c r="BA35" t="s">
        <v>9</v>
      </c>
      <c r="BB35">
        <v>18.9984</v>
      </c>
      <c r="BC35" t="s">
        <v>103</v>
      </c>
      <c r="BE35">
        <v>9</v>
      </c>
      <c r="BG35">
        <f t="shared" si="89"/>
        <v>0</v>
      </c>
      <c r="BH35">
        <f t="shared" si="90"/>
        <v>0</v>
      </c>
      <c r="BJ35" s="117" t="e">
        <f t="shared" si="91"/>
        <v>#DIV/0!</v>
      </c>
      <c r="BK35" s="119"/>
      <c r="BL35" s="119"/>
      <c r="BM35" s="119"/>
      <c r="BN35" s="119"/>
      <c r="BO35" s="119"/>
      <c r="BP35" s="119"/>
      <c r="BQ35" s="119"/>
      <c r="BR35" s="119"/>
      <c r="BS35" s="119"/>
      <c r="BT35" s="119"/>
      <c r="BU35" s="119"/>
      <c r="BV35" s="119"/>
      <c r="BW35" s="119"/>
      <c r="BX35" s="119"/>
      <c r="BY35" s="119"/>
      <c r="BZ35" s="119"/>
      <c r="CA35" s="119"/>
      <c r="CB35" s="119"/>
      <c r="CC35" s="119"/>
      <c r="CD35" s="119"/>
      <c r="CE35" s="119"/>
    </row>
    <row r="36" spans="1:83" x14ac:dyDescent="0.25">
      <c r="A36">
        <f t="shared" si="86"/>
        <v>36</v>
      </c>
      <c r="E36" s="124" t="s">
        <v>446</v>
      </c>
      <c r="F36" t="e">
        <f>RIGHT(F34,LEN(F34)-LEN(F35))</f>
        <v>#VALUE!</v>
      </c>
      <c r="H36" s="123" t="str">
        <f t="shared" si="46"/>
        <v/>
      </c>
      <c r="I36" s="122" t="str">
        <f t="shared" si="47"/>
        <v/>
      </c>
      <c r="J36" s="121" t="str">
        <f t="shared" si="48"/>
        <v/>
      </c>
      <c r="K36" s="120" t="e">
        <f t="shared" si="49"/>
        <v>#VALUE!</v>
      </c>
      <c r="L36" s="123" t="str">
        <f t="shared" si="50"/>
        <v/>
      </c>
      <c r="M36" s="122" t="str">
        <f t="shared" si="51"/>
        <v/>
      </c>
      <c r="N36" s="121" t="str">
        <f t="shared" si="52"/>
        <v/>
      </c>
      <c r="O36" s="120" t="e">
        <f t="shared" si="53"/>
        <v>#VALUE!</v>
      </c>
      <c r="P36" s="123" t="str">
        <f t="shared" si="54"/>
        <v/>
      </c>
      <c r="Q36" s="122" t="str">
        <f t="shared" si="55"/>
        <v/>
      </c>
      <c r="R36" s="121" t="str">
        <f t="shared" si="56"/>
        <v/>
      </c>
      <c r="S36" s="120" t="e">
        <f t="shared" si="57"/>
        <v>#VALUE!</v>
      </c>
      <c r="T36" s="123" t="str">
        <f t="shared" si="58"/>
        <v/>
      </c>
      <c r="U36" s="122" t="str">
        <f t="shared" si="59"/>
        <v/>
      </c>
      <c r="V36" s="121" t="str">
        <f t="shared" si="60"/>
        <v/>
      </c>
      <c r="W36" s="120" t="e">
        <f t="shared" si="61"/>
        <v>#VALUE!</v>
      </c>
      <c r="X36" s="123" t="str">
        <f t="shared" si="62"/>
        <v/>
      </c>
      <c r="Y36" s="122" t="str">
        <f t="shared" si="63"/>
        <v/>
      </c>
      <c r="Z36" s="121" t="str">
        <f t="shared" si="64"/>
        <v/>
      </c>
      <c r="AA36" s="120" t="e">
        <f t="shared" si="65"/>
        <v>#VALUE!</v>
      </c>
      <c r="AB36" s="123" t="str">
        <f t="shared" si="66"/>
        <v/>
      </c>
      <c r="AC36" s="122" t="str">
        <f t="shared" si="67"/>
        <v/>
      </c>
      <c r="AD36" s="121" t="str">
        <f t="shared" si="68"/>
        <v/>
      </c>
      <c r="AE36" s="120" t="e">
        <f t="shared" si="69"/>
        <v>#VALUE!</v>
      </c>
      <c r="AF36" s="123" t="str">
        <f t="shared" si="70"/>
        <v/>
      </c>
      <c r="AG36" s="122" t="str">
        <f t="shared" si="71"/>
        <v/>
      </c>
      <c r="AH36" s="121" t="str">
        <f t="shared" si="72"/>
        <v/>
      </c>
      <c r="AI36" s="120" t="e">
        <f t="shared" si="73"/>
        <v>#VALUE!</v>
      </c>
      <c r="AJ36" s="123" t="str">
        <f t="shared" si="74"/>
        <v/>
      </c>
      <c r="AK36" s="122" t="str">
        <f t="shared" si="75"/>
        <v/>
      </c>
      <c r="AL36" s="121" t="str">
        <f t="shared" si="76"/>
        <v/>
      </c>
      <c r="AM36" s="120" t="e">
        <f t="shared" si="77"/>
        <v>#VALUE!</v>
      </c>
      <c r="AN36" s="123" t="str">
        <f t="shared" si="78"/>
        <v/>
      </c>
      <c r="AO36" s="122" t="str">
        <f t="shared" si="79"/>
        <v/>
      </c>
      <c r="AP36" s="121" t="str">
        <f t="shared" si="80"/>
        <v/>
      </c>
      <c r="AQ36" s="120" t="e">
        <f t="shared" si="81"/>
        <v>#VALUE!</v>
      </c>
      <c r="AR36" s="123" t="str">
        <f t="shared" si="82"/>
        <v/>
      </c>
      <c r="AS36" s="122" t="str">
        <f t="shared" si="83"/>
        <v/>
      </c>
      <c r="AT36" s="121" t="str">
        <f t="shared" si="84"/>
        <v/>
      </c>
      <c r="AU36" s="120" t="e">
        <f t="shared" si="85"/>
        <v>#VALUE!</v>
      </c>
      <c r="AV36" s="119"/>
      <c r="AW36" s="119"/>
      <c r="AX36" t="str">
        <f t="shared" si="87"/>
        <v/>
      </c>
      <c r="AY36" t="e">
        <f t="array" ref="AY36">IF(ROW(AZ35)&gt; COUNTA($AZ$2:$AZ$113), "",INDEX($AZ:$AZ, SMALL(IF(AZ$2:AZ$113&lt;&gt;"",ROW($2:$113)), ROW(AY35))))</f>
        <v>#NUM!</v>
      </c>
      <c r="AZ36" t="str">
        <f t="shared" si="88"/>
        <v/>
      </c>
      <c r="BA36" t="s">
        <v>146</v>
      </c>
      <c r="BB36">
        <v>55.844999999999999</v>
      </c>
      <c r="BC36" t="s">
        <v>144</v>
      </c>
      <c r="BE36">
        <v>26</v>
      </c>
      <c r="BG36">
        <f t="shared" si="89"/>
        <v>0</v>
      </c>
      <c r="BH36">
        <f t="shared" si="90"/>
        <v>0</v>
      </c>
      <c r="BJ36" s="117" t="e">
        <f t="shared" si="91"/>
        <v>#DIV/0!</v>
      </c>
      <c r="BK36" s="119"/>
      <c r="BL36" s="119"/>
      <c r="BM36" s="119"/>
      <c r="BN36" s="119"/>
      <c r="BO36" s="119"/>
      <c r="BP36" s="119"/>
      <c r="BQ36" s="119"/>
      <c r="BR36" s="119"/>
      <c r="BS36" s="119"/>
      <c r="BT36" s="119"/>
      <c r="BU36" s="119"/>
      <c r="BV36" s="119"/>
      <c r="BW36" s="119"/>
      <c r="BX36" s="119"/>
      <c r="BY36" s="119"/>
      <c r="BZ36" s="119"/>
      <c r="CA36" s="119"/>
      <c r="CB36" s="119"/>
      <c r="CC36" s="119"/>
      <c r="CD36" s="119"/>
      <c r="CE36" s="119"/>
    </row>
    <row r="37" spans="1:83" x14ac:dyDescent="0.25">
      <c r="A37">
        <f t="shared" si="86"/>
        <v>37</v>
      </c>
      <c r="E37" s="125" t="s">
        <v>445</v>
      </c>
      <c r="F37" t="e">
        <f>LEFT(F36,SEARCH("(",F36,1))</f>
        <v>#VALUE!</v>
      </c>
      <c r="H37" s="123" t="str">
        <f t="shared" si="46"/>
        <v/>
      </c>
      <c r="I37" s="122" t="str">
        <f t="shared" si="47"/>
        <v/>
      </c>
      <c r="J37" s="121" t="str">
        <f t="shared" si="48"/>
        <v/>
      </c>
      <c r="K37" s="120" t="e">
        <f t="shared" si="49"/>
        <v>#VALUE!</v>
      </c>
      <c r="L37" s="123" t="str">
        <f t="shared" si="50"/>
        <v/>
      </c>
      <c r="M37" s="122" t="str">
        <f t="shared" si="51"/>
        <v/>
      </c>
      <c r="N37" s="121" t="str">
        <f t="shared" si="52"/>
        <v/>
      </c>
      <c r="O37" s="120" t="e">
        <f t="shared" si="53"/>
        <v>#VALUE!</v>
      </c>
      <c r="P37" s="123" t="str">
        <f t="shared" si="54"/>
        <v/>
      </c>
      <c r="Q37" s="122" t="str">
        <f t="shared" si="55"/>
        <v/>
      </c>
      <c r="R37" s="121" t="str">
        <f t="shared" si="56"/>
        <v/>
      </c>
      <c r="S37" s="120" t="e">
        <f t="shared" si="57"/>
        <v>#VALUE!</v>
      </c>
      <c r="T37" s="123" t="str">
        <f t="shared" si="58"/>
        <v/>
      </c>
      <c r="U37" s="122" t="str">
        <f t="shared" si="59"/>
        <v/>
      </c>
      <c r="V37" s="121" t="str">
        <f t="shared" si="60"/>
        <v/>
      </c>
      <c r="W37" s="120" t="e">
        <f t="shared" si="61"/>
        <v>#VALUE!</v>
      </c>
      <c r="X37" s="123" t="str">
        <f t="shared" si="62"/>
        <v/>
      </c>
      <c r="Y37" s="122" t="str">
        <f t="shared" si="63"/>
        <v/>
      </c>
      <c r="Z37" s="121" t="str">
        <f t="shared" si="64"/>
        <v/>
      </c>
      <c r="AA37" s="120" t="e">
        <f t="shared" si="65"/>
        <v>#VALUE!</v>
      </c>
      <c r="AB37" s="123" t="str">
        <f t="shared" si="66"/>
        <v/>
      </c>
      <c r="AC37" s="122" t="str">
        <f t="shared" si="67"/>
        <v/>
      </c>
      <c r="AD37" s="121" t="str">
        <f t="shared" si="68"/>
        <v/>
      </c>
      <c r="AE37" s="120" t="e">
        <f t="shared" si="69"/>
        <v>#VALUE!</v>
      </c>
      <c r="AF37" s="123" t="str">
        <f t="shared" si="70"/>
        <v/>
      </c>
      <c r="AG37" s="122" t="str">
        <f t="shared" si="71"/>
        <v/>
      </c>
      <c r="AH37" s="121" t="str">
        <f t="shared" si="72"/>
        <v/>
      </c>
      <c r="AI37" s="120" t="e">
        <f t="shared" si="73"/>
        <v>#VALUE!</v>
      </c>
      <c r="AJ37" s="123" t="str">
        <f t="shared" si="74"/>
        <v/>
      </c>
      <c r="AK37" s="122" t="str">
        <f t="shared" si="75"/>
        <v/>
      </c>
      <c r="AL37" s="121" t="str">
        <f t="shared" si="76"/>
        <v/>
      </c>
      <c r="AM37" s="120" t="e">
        <f t="shared" si="77"/>
        <v>#VALUE!</v>
      </c>
      <c r="AN37" s="123" t="str">
        <f t="shared" si="78"/>
        <v/>
      </c>
      <c r="AO37" s="122" t="str">
        <f t="shared" si="79"/>
        <v/>
      </c>
      <c r="AP37" s="121" t="str">
        <f t="shared" si="80"/>
        <v/>
      </c>
      <c r="AQ37" s="120" t="e">
        <f t="shared" si="81"/>
        <v>#VALUE!</v>
      </c>
      <c r="AR37" s="123" t="str">
        <f t="shared" si="82"/>
        <v/>
      </c>
      <c r="AS37" s="122" t="str">
        <f t="shared" si="83"/>
        <v/>
      </c>
      <c r="AT37" s="121" t="str">
        <f t="shared" si="84"/>
        <v/>
      </c>
      <c r="AU37" s="120" t="e">
        <f t="shared" si="85"/>
        <v>#VALUE!</v>
      </c>
      <c r="AV37" s="119"/>
      <c r="AW37" s="119"/>
      <c r="AX37" t="str">
        <f t="shared" si="87"/>
        <v/>
      </c>
      <c r="AY37" t="e">
        <f t="array" ref="AY37">IF(ROW(AZ36)&gt; COUNTA($AZ$2:$AZ$113), "",INDEX($AZ:$AZ, SMALL(IF(AZ$2:AZ$113&lt;&gt;"",ROW($2:$113)), ROW(AY36))))</f>
        <v>#NUM!</v>
      </c>
      <c r="AZ37" t="str">
        <f t="shared" si="88"/>
        <v/>
      </c>
      <c r="BA37" t="s">
        <v>318</v>
      </c>
      <c r="BB37">
        <v>257</v>
      </c>
      <c r="BC37" t="s">
        <v>317</v>
      </c>
      <c r="BE37">
        <v>100</v>
      </c>
      <c r="BG37">
        <f t="shared" si="89"/>
        <v>0</v>
      </c>
      <c r="BH37">
        <f t="shared" si="90"/>
        <v>0</v>
      </c>
      <c r="BJ37" s="117" t="e">
        <f t="shared" si="91"/>
        <v>#DIV/0!</v>
      </c>
      <c r="BK37" s="119"/>
      <c r="BL37" s="119"/>
      <c r="BM37" s="119"/>
      <c r="BN37" s="119"/>
      <c r="BO37" s="119"/>
      <c r="BP37" s="119"/>
      <c r="BQ37" s="119"/>
      <c r="BR37" s="119"/>
      <c r="BS37" s="119"/>
      <c r="BT37" s="119"/>
      <c r="BU37" s="119"/>
      <c r="BV37" s="119"/>
      <c r="BW37" s="119"/>
      <c r="BX37" s="119"/>
      <c r="BY37" s="119"/>
      <c r="BZ37" s="119"/>
      <c r="CA37" s="119"/>
      <c r="CB37" s="119"/>
      <c r="CC37" s="119"/>
      <c r="CD37" s="119"/>
      <c r="CE37" s="119"/>
    </row>
    <row r="38" spans="1:83" x14ac:dyDescent="0.25">
      <c r="A38">
        <f t="shared" si="86"/>
        <v>38</v>
      </c>
      <c r="E38" s="125" t="s">
        <v>444</v>
      </c>
      <c r="F38" t="e">
        <f>RIGHT(F36,LEN(F36)-LEN(F37))</f>
        <v>#VALUE!</v>
      </c>
      <c r="H38" s="123" t="str">
        <f t="shared" si="46"/>
        <v/>
      </c>
      <c r="I38" s="122" t="str">
        <f t="shared" si="47"/>
        <v/>
      </c>
      <c r="J38" s="121" t="str">
        <f t="shared" si="48"/>
        <v/>
      </c>
      <c r="K38" s="120" t="e">
        <f t="shared" si="49"/>
        <v>#VALUE!</v>
      </c>
      <c r="L38" s="123" t="str">
        <f t="shared" si="50"/>
        <v/>
      </c>
      <c r="M38" s="122" t="str">
        <f t="shared" si="51"/>
        <v/>
      </c>
      <c r="N38" s="121" t="str">
        <f t="shared" si="52"/>
        <v/>
      </c>
      <c r="O38" s="120" t="e">
        <f t="shared" si="53"/>
        <v>#VALUE!</v>
      </c>
      <c r="P38" s="123" t="str">
        <f t="shared" si="54"/>
        <v/>
      </c>
      <c r="Q38" s="122" t="str">
        <f t="shared" si="55"/>
        <v/>
      </c>
      <c r="R38" s="121" t="str">
        <f t="shared" si="56"/>
        <v/>
      </c>
      <c r="S38" s="120" t="e">
        <f t="shared" si="57"/>
        <v>#VALUE!</v>
      </c>
      <c r="T38" s="123" t="str">
        <f t="shared" si="58"/>
        <v/>
      </c>
      <c r="U38" s="122" t="str">
        <f t="shared" si="59"/>
        <v/>
      </c>
      <c r="V38" s="121" t="str">
        <f t="shared" si="60"/>
        <v/>
      </c>
      <c r="W38" s="120" t="e">
        <f t="shared" si="61"/>
        <v>#VALUE!</v>
      </c>
      <c r="X38" s="123" t="str">
        <f t="shared" si="62"/>
        <v/>
      </c>
      <c r="Y38" s="122" t="str">
        <f t="shared" si="63"/>
        <v/>
      </c>
      <c r="Z38" s="121" t="str">
        <f t="shared" si="64"/>
        <v/>
      </c>
      <c r="AA38" s="120" t="e">
        <f t="shared" si="65"/>
        <v>#VALUE!</v>
      </c>
      <c r="AB38" s="123" t="str">
        <f t="shared" si="66"/>
        <v/>
      </c>
      <c r="AC38" s="122" t="str">
        <f t="shared" si="67"/>
        <v/>
      </c>
      <c r="AD38" s="121" t="str">
        <f t="shared" si="68"/>
        <v/>
      </c>
      <c r="AE38" s="120" t="e">
        <f t="shared" si="69"/>
        <v>#VALUE!</v>
      </c>
      <c r="AF38" s="123" t="str">
        <f t="shared" si="70"/>
        <v/>
      </c>
      <c r="AG38" s="122" t="str">
        <f t="shared" si="71"/>
        <v/>
      </c>
      <c r="AH38" s="121" t="str">
        <f t="shared" si="72"/>
        <v/>
      </c>
      <c r="AI38" s="120" t="e">
        <f t="shared" si="73"/>
        <v>#VALUE!</v>
      </c>
      <c r="AJ38" s="123" t="str">
        <f t="shared" si="74"/>
        <v/>
      </c>
      <c r="AK38" s="122" t="str">
        <f t="shared" si="75"/>
        <v/>
      </c>
      <c r="AL38" s="121" t="str">
        <f t="shared" si="76"/>
        <v/>
      </c>
      <c r="AM38" s="120" t="e">
        <f t="shared" si="77"/>
        <v>#VALUE!</v>
      </c>
      <c r="AN38" s="123" t="str">
        <f t="shared" si="78"/>
        <v/>
      </c>
      <c r="AO38" s="122" t="str">
        <f t="shared" si="79"/>
        <v/>
      </c>
      <c r="AP38" s="121" t="str">
        <f t="shared" si="80"/>
        <v/>
      </c>
      <c r="AQ38" s="120" t="e">
        <f t="shared" si="81"/>
        <v>#VALUE!</v>
      </c>
      <c r="AR38" s="123" t="str">
        <f t="shared" si="82"/>
        <v/>
      </c>
      <c r="AS38" s="122" t="str">
        <f t="shared" si="83"/>
        <v/>
      </c>
      <c r="AT38" s="121" t="str">
        <f t="shared" si="84"/>
        <v/>
      </c>
      <c r="AU38" s="120" t="e">
        <f t="shared" si="85"/>
        <v>#VALUE!</v>
      </c>
      <c r="AV38" s="119"/>
      <c r="AW38" s="119"/>
      <c r="AX38" t="str">
        <f t="shared" si="87"/>
        <v/>
      </c>
      <c r="AY38" t="e">
        <f t="array" ref="AY38">IF(ROW(AZ37)&gt; COUNTA($AZ$2:$AZ$113), "",INDEX($AZ:$AZ, SMALL(IF(AZ$2:AZ$113&lt;&gt;"",ROW($2:$113)), ROW(AY37))))</f>
        <v>#NUM!</v>
      </c>
      <c r="AZ38" t="str">
        <f t="shared" si="88"/>
        <v/>
      </c>
      <c r="BA38" t="s">
        <v>291</v>
      </c>
      <c r="BB38">
        <v>223</v>
      </c>
      <c r="BC38" t="s">
        <v>443</v>
      </c>
      <c r="BE38">
        <v>87</v>
      </c>
      <c r="BG38">
        <f t="shared" si="89"/>
        <v>0</v>
      </c>
      <c r="BH38">
        <f t="shared" si="90"/>
        <v>0</v>
      </c>
      <c r="BJ38" s="117" t="e">
        <f t="shared" si="91"/>
        <v>#DIV/0!</v>
      </c>
      <c r="BK38" s="119"/>
      <c r="BL38" s="119"/>
      <c r="BM38" s="119"/>
      <c r="BN38" s="119"/>
      <c r="BO38" s="119"/>
      <c r="BP38" s="119"/>
      <c r="BQ38" s="119"/>
      <c r="BR38" s="119"/>
      <c r="BS38" s="119"/>
      <c r="BT38" s="119"/>
      <c r="BU38" s="119"/>
      <c r="BV38" s="119"/>
      <c r="BW38" s="119"/>
      <c r="BX38" s="119"/>
      <c r="BY38" s="119"/>
      <c r="BZ38" s="119"/>
      <c r="CA38" s="119"/>
      <c r="CB38" s="119"/>
      <c r="CC38" s="119"/>
      <c r="CD38" s="119"/>
      <c r="CE38" s="119"/>
    </row>
    <row r="39" spans="1:83" x14ac:dyDescent="0.25">
      <c r="A39">
        <f t="shared" si="86"/>
        <v>39</v>
      </c>
      <c r="D39" t="s">
        <v>442</v>
      </c>
      <c r="E39" s="125" t="s">
        <v>441</v>
      </c>
      <c r="F39" t="e">
        <f>LEFT(F38,SEARCH(")",F38,1))</f>
        <v>#VALUE!</v>
      </c>
      <c r="H39" s="123" t="str">
        <f t="shared" si="46"/>
        <v/>
      </c>
      <c r="I39" s="122" t="str">
        <f t="shared" si="47"/>
        <v/>
      </c>
      <c r="J39" s="121" t="str">
        <f t="shared" si="48"/>
        <v/>
      </c>
      <c r="K39" s="120" t="e">
        <f t="shared" si="49"/>
        <v>#VALUE!</v>
      </c>
      <c r="L39" s="123" t="str">
        <f t="shared" si="50"/>
        <v/>
      </c>
      <c r="M39" s="122" t="str">
        <f t="shared" si="51"/>
        <v/>
      </c>
      <c r="N39" s="121" t="str">
        <f t="shared" si="52"/>
        <v/>
      </c>
      <c r="O39" s="120" t="e">
        <f t="shared" si="53"/>
        <v>#VALUE!</v>
      </c>
      <c r="P39" s="123" t="str">
        <f t="shared" si="54"/>
        <v/>
      </c>
      <c r="Q39" s="122" t="str">
        <f t="shared" si="55"/>
        <v/>
      </c>
      <c r="R39" s="121" t="str">
        <f t="shared" si="56"/>
        <v/>
      </c>
      <c r="S39" s="120" t="e">
        <f t="shared" si="57"/>
        <v>#VALUE!</v>
      </c>
      <c r="T39" s="123" t="str">
        <f t="shared" si="58"/>
        <v/>
      </c>
      <c r="U39" s="122" t="str">
        <f t="shared" si="59"/>
        <v/>
      </c>
      <c r="V39" s="121" t="str">
        <f t="shared" si="60"/>
        <v/>
      </c>
      <c r="W39" s="120" t="e">
        <f t="shared" si="61"/>
        <v>#VALUE!</v>
      </c>
      <c r="X39" s="123" t="str">
        <f t="shared" si="62"/>
        <v/>
      </c>
      <c r="Y39" s="122" t="str">
        <f t="shared" si="63"/>
        <v/>
      </c>
      <c r="Z39" s="121" t="str">
        <f t="shared" si="64"/>
        <v/>
      </c>
      <c r="AA39" s="120" t="e">
        <f t="shared" si="65"/>
        <v>#VALUE!</v>
      </c>
      <c r="AB39" s="123" t="str">
        <f t="shared" si="66"/>
        <v/>
      </c>
      <c r="AC39" s="122" t="str">
        <f t="shared" si="67"/>
        <v/>
      </c>
      <c r="AD39" s="121" t="str">
        <f t="shared" si="68"/>
        <v/>
      </c>
      <c r="AE39" s="120" t="e">
        <f t="shared" si="69"/>
        <v>#VALUE!</v>
      </c>
      <c r="AF39" s="123" t="str">
        <f t="shared" si="70"/>
        <v/>
      </c>
      <c r="AG39" s="122" t="str">
        <f t="shared" si="71"/>
        <v/>
      </c>
      <c r="AH39" s="121" t="str">
        <f t="shared" si="72"/>
        <v/>
      </c>
      <c r="AI39" s="120" t="e">
        <f t="shared" si="73"/>
        <v>#VALUE!</v>
      </c>
      <c r="AJ39" s="123" t="str">
        <f t="shared" si="74"/>
        <v/>
      </c>
      <c r="AK39" s="122" t="str">
        <f t="shared" si="75"/>
        <v/>
      </c>
      <c r="AL39" s="121" t="str">
        <f t="shared" si="76"/>
        <v/>
      </c>
      <c r="AM39" s="120" t="e">
        <f t="shared" si="77"/>
        <v>#VALUE!</v>
      </c>
      <c r="AN39" s="123" t="str">
        <f t="shared" si="78"/>
        <v/>
      </c>
      <c r="AO39" s="122" t="str">
        <f t="shared" si="79"/>
        <v/>
      </c>
      <c r="AP39" s="121" t="str">
        <f t="shared" si="80"/>
        <v/>
      </c>
      <c r="AQ39" s="120" t="e">
        <f t="shared" si="81"/>
        <v>#VALUE!</v>
      </c>
      <c r="AR39" s="123" t="str">
        <f t="shared" si="82"/>
        <v/>
      </c>
      <c r="AS39" s="122" t="str">
        <f t="shared" si="83"/>
        <v/>
      </c>
      <c r="AT39" s="121" t="str">
        <f t="shared" si="84"/>
        <v/>
      </c>
      <c r="AU39" s="120" t="e">
        <f t="shared" si="85"/>
        <v>#VALUE!</v>
      </c>
      <c r="AV39" s="119"/>
      <c r="AW39" s="119"/>
      <c r="AX39" t="str">
        <f t="shared" si="87"/>
        <v/>
      </c>
      <c r="AY39" t="e">
        <f t="array" ref="AY39">IF(ROW(AZ38)&gt; COUNTA($AZ$2:$AZ$113), "",INDEX($AZ:$AZ, SMALL(IF(AZ$2:AZ$113&lt;&gt;"",ROW($2:$113)), ROW(AY38))))</f>
        <v>#NUM!</v>
      </c>
      <c r="AZ39" t="str">
        <f t="shared" si="88"/>
        <v/>
      </c>
      <c r="BA39" t="s">
        <v>159</v>
      </c>
      <c r="BB39">
        <v>69.722999999999999</v>
      </c>
      <c r="BC39" t="s">
        <v>158</v>
      </c>
      <c r="BE39">
        <v>31</v>
      </c>
      <c r="BG39">
        <f t="shared" si="89"/>
        <v>0</v>
      </c>
      <c r="BH39">
        <f t="shared" si="90"/>
        <v>0</v>
      </c>
      <c r="BJ39" s="117" t="e">
        <f t="shared" si="91"/>
        <v>#DIV/0!</v>
      </c>
      <c r="BK39" s="119"/>
      <c r="BL39" s="119"/>
      <c r="BM39" s="119"/>
      <c r="BN39" s="119"/>
      <c r="BO39" s="119"/>
      <c r="BP39" s="119"/>
      <c r="BQ39" s="119"/>
      <c r="BR39" s="119"/>
      <c r="BS39" s="119"/>
      <c r="BT39" s="119"/>
      <c r="BU39" s="119"/>
      <c r="BV39" s="119"/>
      <c r="BW39" s="119"/>
      <c r="BX39" s="119"/>
      <c r="BY39" s="119"/>
      <c r="BZ39" s="119"/>
      <c r="CA39" s="119"/>
      <c r="CB39" s="119"/>
      <c r="CC39" s="119"/>
      <c r="CD39" s="119"/>
      <c r="CE39" s="119"/>
    </row>
    <row r="40" spans="1:83" x14ac:dyDescent="0.25">
      <c r="A40">
        <f t="shared" si="86"/>
        <v>40</v>
      </c>
      <c r="E40" s="125" t="s">
        <v>440</v>
      </c>
      <c r="F40" t="e">
        <f>RIGHT(F38,LEN(F38)-LEN(F39))</f>
        <v>#VALUE!</v>
      </c>
      <c r="H40" s="123" t="str">
        <f t="shared" si="46"/>
        <v/>
      </c>
      <c r="I40" s="122" t="str">
        <f t="shared" si="47"/>
        <v/>
      </c>
      <c r="J40" s="121" t="str">
        <f t="shared" si="48"/>
        <v/>
      </c>
      <c r="K40" s="120" t="e">
        <f t="shared" si="49"/>
        <v>#VALUE!</v>
      </c>
      <c r="L40" s="123" t="str">
        <f t="shared" si="50"/>
        <v/>
      </c>
      <c r="M40" s="122" t="str">
        <f t="shared" si="51"/>
        <v/>
      </c>
      <c r="N40" s="121" t="str">
        <f t="shared" si="52"/>
        <v/>
      </c>
      <c r="O40" s="120" t="e">
        <f t="shared" si="53"/>
        <v>#VALUE!</v>
      </c>
      <c r="P40" s="123" t="str">
        <f t="shared" si="54"/>
        <v/>
      </c>
      <c r="Q40" s="122" t="str">
        <f t="shared" si="55"/>
        <v/>
      </c>
      <c r="R40" s="121" t="str">
        <f t="shared" si="56"/>
        <v/>
      </c>
      <c r="S40" s="120" t="e">
        <f t="shared" si="57"/>
        <v>#VALUE!</v>
      </c>
      <c r="T40" s="123" t="str">
        <f t="shared" si="58"/>
        <v/>
      </c>
      <c r="U40" s="122" t="str">
        <f t="shared" si="59"/>
        <v/>
      </c>
      <c r="V40" s="121" t="str">
        <f t="shared" si="60"/>
        <v/>
      </c>
      <c r="W40" s="120" t="e">
        <f t="shared" si="61"/>
        <v>#VALUE!</v>
      </c>
      <c r="X40" s="123" t="str">
        <f t="shared" si="62"/>
        <v/>
      </c>
      <c r="Y40" s="122" t="str">
        <f t="shared" si="63"/>
        <v/>
      </c>
      <c r="Z40" s="121" t="str">
        <f t="shared" si="64"/>
        <v/>
      </c>
      <c r="AA40" s="120" t="e">
        <f t="shared" si="65"/>
        <v>#VALUE!</v>
      </c>
      <c r="AB40" s="123" t="str">
        <f t="shared" si="66"/>
        <v/>
      </c>
      <c r="AC40" s="122" t="str">
        <f t="shared" si="67"/>
        <v/>
      </c>
      <c r="AD40" s="121" t="str">
        <f t="shared" si="68"/>
        <v/>
      </c>
      <c r="AE40" s="120" t="e">
        <f t="shared" si="69"/>
        <v>#VALUE!</v>
      </c>
      <c r="AF40" s="123" t="str">
        <f t="shared" si="70"/>
        <v/>
      </c>
      <c r="AG40" s="122" t="str">
        <f t="shared" si="71"/>
        <v/>
      </c>
      <c r="AH40" s="121" t="str">
        <f t="shared" si="72"/>
        <v/>
      </c>
      <c r="AI40" s="120" t="e">
        <f t="shared" si="73"/>
        <v>#VALUE!</v>
      </c>
      <c r="AJ40" s="123" t="str">
        <f t="shared" si="74"/>
        <v/>
      </c>
      <c r="AK40" s="122" t="str">
        <f t="shared" si="75"/>
        <v/>
      </c>
      <c r="AL40" s="121" t="str">
        <f t="shared" si="76"/>
        <v/>
      </c>
      <c r="AM40" s="120" t="e">
        <f t="shared" si="77"/>
        <v>#VALUE!</v>
      </c>
      <c r="AN40" s="123" t="str">
        <f t="shared" si="78"/>
        <v/>
      </c>
      <c r="AO40" s="122" t="str">
        <f t="shared" si="79"/>
        <v/>
      </c>
      <c r="AP40" s="121" t="str">
        <f t="shared" si="80"/>
        <v/>
      </c>
      <c r="AQ40" s="120" t="e">
        <f t="shared" si="81"/>
        <v>#VALUE!</v>
      </c>
      <c r="AR40" s="123" t="str">
        <f t="shared" si="82"/>
        <v/>
      </c>
      <c r="AS40" s="122" t="str">
        <f t="shared" si="83"/>
        <v/>
      </c>
      <c r="AT40" s="121" t="str">
        <f t="shared" si="84"/>
        <v/>
      </c>
      <c r="AU40" s="120" t="e">
        <f t="shared" si="85"/>
        <v>#VALUE!</v>
      </c>
      <c r="AV40" s="119"/>
      <c r="AW40" s="119"/>
      <c r="AX40" t="str">
        <f t="shared" si="87"/>
        <v/>
      </c>
      <c r="AY40" t="e">
        <f t="array" ref="AY40">IF(ROW(AZ39)&gt; COUNTA($AZ$2:$AZ$113), "",INDEX($AZ:$AZ, SMALL(IF(AZ$2:AZ$113&lt;&gt;"",ROW($2:$113)), ROW(AY39))))</f>
        <v>#NUM!</v>
      </c>
      <c r="AZ40" t="str">
        <f t="shared" si="88"/>
        <v/>
      </c>
      <c r="BA40" t="s">
        <v>239</v>
      </c>
      <c r="BB40">
        <v>157.25</v>
      </c>
      <c r="BC40" t="s">
        <v>238</v>
      </c>
      <c r="BE40">
        <v>64</v>
      </c>
      <c r="BG40">
        <f t="shared" si="89"/>
        <v>0</v>
      </c>
      <c r="BH40">
        <f t="shared" si="90"/>
        <v>0</v>
      </c>
      <c r="BJ40" s="117" t="e">
        <f t="shared" si="91"/>
        <v>#DIV/0!</v>
      </c>
      <c r="BK40" s="119"/>
      <c r="BL40" s="119"/>
      <c r="BM40" s="119"/>
      <c r="BN40" s="119"/>
      <c r="BO40" s="119"/>
      <c r="BP40" s="119"/>
      <c r="BQ40" s="119"/>
      <c r="BR40" s="119"/>
      <c r="BS40" s="119"/>
      <c r="BT40" s="119"/>
      <c r="BU40" s="119"/>
      <c r="BV40" s="119"/>
      <c r="BW40" s="119"/>
      <c r="BX40" s="119"/>
      <c r="BY40" s="119"/>
      <c r="BZ40" s="119"/>
      <c r="CA40" s="119"/>
      <c r="CB40" s="119"/>
      <c r="CC40" s="119"/>
      <c r="CD40" s="119"/>
      <c r="CE40" s="119"/>
    </row>
    <row r="41" spans="1:83" x14ac:dyDescent="0.25">
      <c r="A41">
        <f t="shared" si="86"/>
        <v>41</v>
      </c>
      <c r="E41" s="125" t="s">
        <v>418</v>
      </c>
      <c r="F41" t="e">
        <f>MAX(_xlfn.NUMBERVALUE(LEFT(F40),1),IFERROR(_xlfn.NUMBERVALUE(LEFT(F40,2)),0),IFERROR(_xlfn.NUMBERVALUE(LEFT(F40,3)),0))</f>
        <v>#VALUE!</v>
      </c>
      <c r="H41" s="123" t="str">
        <f t="shared" si="46"/>
        <v/>
      </c>
      <c r="I41" s="122" t="str">
        <f t="shared" si="47"/>
        <v/>
      </c>
      <c r="J41" s="121" t="str">
        <f t="shared" si="48"/>
        <v/>
      </c>
      <c r="K41" s="120" t="e">
        <f t="shared" si="49"/>
        <v>#VALUE!</v>
      </c>
      <c r="L41" s="123" t="str">
        <f t="shared" si="50"/>
        <v/>
      </c>
      <c r="M41" s="122" t="str">
        <f t="shared" si="51"/>
        <v/>
      </c>
      <c r="N41" s="121" t="str">
        <f t="shared" si="52"/>
        <v/>
      </c>
      <c r="O41" s="120" t="e">
        <f t="shared" si="53"/>
        <v>#VALUE!</v>
      </c>
      <c r="P41" s="123" t="str">
        <f t="shared" si="54"/>
        <v/>
      </c>
      <c r="Q41" s="122" t="str">
        <f t="shared" si="55"/>
        <v/>
      </c>
      <c r="R41" s="121" t="str">
        <f t="shared" si="56"/>
        <v/>
      </c>
      <c r="S41" s="120" t="e">
        <f t="shared" si="57"/>
        <v>#VALUE!</v>
      </c>
      <c r="T41" s="123" t="str">
        <f t="shared" si="58"/>
        <v/>
      </c>
      <c r="U41" s="122" t="str">
        <f t="shared" si="59"/>
        <v/>
      </c>
      <c r="V41" s="121" t="str">
        <f t="shared" si="60"/>
        <v/>
      </c>
      <c r="W41" s="120" t="e">
        <f t="shared" si="61"/>
        <v>#VALUE!</v>
      </c>
      <c r="X41" s="123" t="str">
        <f t="shared" si="62"/>
        <v/>
      </c>
      <c r="Y41" s="122" t="str">
        <f t="shared" si="63"/>
        <v/>
      </c>
      <c r="Z41" s="121" t="str">
        <f t="shared" si="64"/>
        <v/>
      </c>
      <c r="AA41" s="120" t="e">
        <f t="shared" si="65"/>
        <v>#VALUE!</v>
      </c>
      <c r="AB41" s="123" t="str">
        <f t="shared" si="66"/>
        <v/>
      </c>
      <c r="AC41" s="122" t="str">
        <f t="shared" si="67"/>
        <v/>
      </c>
      <c r="AD41" s="121" t="str">
        <f t="shared" si="68"/>
        <v/>
      </c>
      <c r="AE41" s="120" t="e">
        <f t="shared" si="69"/>
        <v>#VALUE!</v>
      </c>
      <c r="AF41" s="123" t="str">
        <f t="shared" si="70"/>
        <v/>
      </c>
      <c r="AG41" s="122" t="str">
        <f t="shared" si="71"/>
        <v/>
      </c>
      <c r="AH41" s="121" t="str">
        <f t="shared" si="72"/>
        <v/>
      </c>
      <c r="AI41" s="120" t="e">
        <f t="shared" si="73"/>
        <v>#VALUE!</v>
      </c>
      <c r="AJ41" s="123" t="str">
        <f t="shared" si="74"/>
        <v/>
      </c>
      <c r="AK41" s="122" t="str">
        <f t="shared" si="75"/>
        <v/>
      </c>
      <c r="AL41" s="121" t="str">
        <f t="shared" si="76"/>
        <v/>
      </c>
      <c r="AM41" s="120" t="e">
        <f t="shared" si="77"/>
        <v>#VALUE!</v>
      </c>
      <c r="AN41" s="123" t="str">
        <f t="shared" si="78"/>
        <v/>
      </c>
      <c r="AO41" s="122" t="str">
        <f t="shared" si="79"/>
        <v/>
      </c>
      <c r="AP41" s="121" t="str">
        <f t="shared" si="80"/>
        <v/>
      </c>
      <c r="AQ41" s="120" t="e">
        <f t="shared" si="81"/>
        <v>#VALUE!</v>
      </c>
      <c r="AR41" s="123" t="str">
        <f t="shared" si="82"/>
        <v/>
      </c>
      <c r="AS41" s="122" t="str">
        <f t="shared" si="83"/>
        <v/>
      </c>
      <c r="AT41" s="121" t="str">
        <f t="shared" si="84"/>
        <v/>
      </c>
      <c r="AU41" s="120" t="e">
        <f t="shared" si="85"/>
        <v>#VALUE!</v>
      </c>
      <c r="AV41" s="119"/>
      <c r="AW41" s="119"/>
      <c r="AX41" t="str">
        <f t="shared" si="87"/>
        <v/>
      </c>
      <c r="AY41" t="e">
        <f t="array" ref="AY41">IF(ROW(AZ40)&gt; COUNTA($AZ$2:$AZ$113), "",INDEX($AZ:$AZ, SMALL(IF(AZ$2:AZ$113&lt;&gt;"",ROW($2:$113)), ROW(AY40))))</f>
        <v>#NUM!</v>
      </c>
      <c r="AZ41" t="str">
        <f t="shared" si="88"/>
        <v/>
      </c>
      <c r="BA41" t="s">
        <v>161</v>
      </c>
      <c r="BB41">
        <v>72.64</v>
      </c>
      <c r="BC41" t="s">
        <v>160</v>
      </c>
      <c r="BE41">
        <v>32</v>
      </c>
      <c r="BG41">
        <f t="shared" si="89"/>
        <v>0</v>
      </c>
      <c r="BH41">
        <f t="shared" si="90"/>
        <v>0</v>
      </c>
      <c r="BJ41" s="117" t="e">
        <f t="shared" si="91"/>
        <v>#DIV/0!</v>
      </c>
      <c r="BK41" s="119"/>
      <c r="BL41" s="119"/>
      <c r="BM41" s="119"/>
      <c r="BN41" s="119"/>
      <c r="BO41" s="119"/>
      <c r="BP41" s="119"/>
      <c r="BQ41" s="119"/>
      <c r="BR41" s="119"/>
      <c r="BS41" s="119"/>
      <c r="BT41" s="119"/>
      <c r="BU41" s="119"/>
      <c r="BV41" s="119"/>
      <c r="BW41" s="119"/>
      <c r="BX41" s="119"/>
      <c r="BY41" s="119"/>
      <c r="BZ41" s="119"/>
      <c r="CA41" s="119"/>
      <c r="CB41" s="119"/>
      <c r="CC41" s="119"/>
      <c r="CD41" s="119"/>
      <c r="CE41" s="119"/>
    </row>
    <row r="42" spans="1:83" x14ac:dyDescent="0.25">
      <c r="A42">
        <f t="shared" si="86"/>
        <v>42</v>
      </c>
      <c r="E42" s="125" t="s">
        <v>439</v>
      </c>
      <c r="F42" t="e">
        <f>RIGHT(F40,LEN(F40)-LEN(F41))</f>
        <v>#VALUE!</v>
      </c>
      <c r="H42" s="123" t="str">
        <f t="shared" si="46"/>
        <v/>
      </c>
      <c r="I42" s="122" t="str">
        <f t="shared" si="47"/>
        <v/>
      </c>
      <c r="J42" s="121" t="str">
        <f t="shared" si="48"/>
        <v/>
      </c>
      <c r="K42" s="120" t="e">
        <f t="shared" si="49"/>
        <v>#VALUE!</v>
      </c>
      <c r="L42" s="123" t="str">
        <f t="shared" si="50"/>
        <v/>
      </c>
      <c r="M42" s="122" t="str">
        <f t="shared" si="51"/>
        <v/>
      </c>
      <c r="N42" s="121" t="str">
        <f t="shared" si="52"/>
        <v/>
      </c>
      <c r="O42" s="120" t="e">
        <f t="shared" si="53"/>
        <v>#VALUE!</v>
      </c>
      <c r="P42" s="123" t="str">
        <f t="shared" si="54"/>
        <v/>
      </c>
      <c r="Q42" s="122" t="str">
        <f t="shared" si="55"/>
        <v/>
      </c>
      <c r="R42" s="121" t="str">
        <f t="shared" si="56"/>
        <v/>
      </c>
      <c r="S42" s="120" t="e">
        <f t="shared" si="57"/>
        <v>#VALUE!</v>
      </c>
      <c r="T42" s="123" t="str">
        <f t="shared" si="58"/>
        <v/>
      </c>
      <c r="U42" s="122" t="str">
        <f t="shared" si="59"/>
        <v/>
      </c>
      <c r="V42" s="121" t="str">
        <f t="shared" si="60"/>
        <v/>
      </c>
      <c r="W42" s="120" t="e">
        <f t="shared" si="61"/>
        <v>#VALUE!</v>
      </c>
      <c r="X42" s="123" t="str">
        <f t="shared" si="62"/>
        <v/>
      </c>
      <c r="Y42" s="122" t="str">
        <f t="shared" si="63"/>
        <v/>
      </c>
      <c r="Z42" s="121" t="str">
        <f t="shared" si="64"/>
        <v/>
      </c>
      <c r="AA42" s="120" t="e">
        <f t="shared" si="65"/>
        <v>#VALUE!</v>
      </c>
      <c r="AB42" s="123" t="str">
        <f t="shared" si="66"/>
        <v/>
      </c>
      <c r="AC42" s="122" t="str">
        <f t="shared" si="67"/>
        <v/>
      </c>
      <c r="AD42" s="121" t="str">
        <f t="shared" si="68"/>
        <v/>
      </c>
      <c r="AE42" s="120" t="e">
        <f t="shared" si="69"/>
        <v>#VALUE!</v>
      </c>
      <c r="AF42" s="123" t="str">
        <f t="shared" si="70"/>
        <v/>
      </c>
      <c r="AG42" s="122" t="str">
        <f t="shared" si="71"/>
        <v/>
      </c>
      <c r="AH42" s="121" t="str">
        <f t="shared" si="72"/>
        <v/>
      </c>
      <c r="AI42" s="120" t="e">
        <f t="shared" si="73"/>
        <v>#VALUE!</v>
      </c>
      <c r="AJ42" s="123" t="str">
        <f t="shared" si="74"/>
        <v/>
      </c>
      <c r="AK42" s="122" t="str">
        <f t="shared" si="75"/>
        <v/>
      </c>
      <c r="AL42" s="121" t="str">
        <f t="shared" si="76"/>
        <v/>
      </c>
      <c r="AM42" s="120" t="e">
        <f t="shared" si="77"/>
        <v>#VALUE!</v>
      </c>
      <c r="AN42" s="123" t="str">
        <f t="shared" si="78"/>
        <v/>
      </c>
      <c r="AO42" s="122" t="str">
        <f t="shared" si="79"/>
        <v/>
      </c>
      <c r="AP42" s="121" t="str">
        <f t="shared" si="80"/>
        <v/>
      </c>
      <c r="AQ42" s="120" t="e">
        <f t="shared" si="81"/>
        <v>#VALUE!</v>
      </c>
      <c r="AR42" s="123" t="str">
        <f t="shared" si="82"/>
        <v/>
      </c>
      <c r="AS42" s="122" t="str">
        <f t="shared" si="83"/>
        <v/>
      </c>
      <c r="AT42" s="121" t="str">
        <f t="shared" si="84"/>
        <v/>
      </c>
      <c r="AU42" s="120" t="e">
        <f t="shared" si="85"/>
        <v>#VALUE!</v>
      </c>
      <c r="AV42" s="119"/>
      <c r="AW42" s="119"/>
      <c r="AX42" t="str">
        <f t="shared" si="87"/>
        <v/>
      </c>
      <c r="AY42" t="e">
        <f t="array" ref="AY42">IF(ROW(AZ41)&gt; COUNTA($AZ$2:$AZ$113), "",INDEX($AZ:$AZ, SMALL(IF(AZ$2:AZ$113&lt;&gt;"",ROW($2:$113)), ROW(AY41))))</f>
        <v>#NUM!</v>
      </c>
      <c r="AZ42" t="str">
        <f t="shared" si="88"/>
        <v/>
      </c>
      <c r="BA42" t="s">
        <v>89</v>
      </c>
      <c r="BB42">
        <v>4.0026000000000002</v>
      </c>
      <c r="BC42" t="s">
        <v>88</v>
      </c>
      <c r="BE42">
        <v>2</v>
      </c>
      <c r="BG42">
        <f t="shared" si="89"/>
        <v>0</v>
      </c>
      <c r="BH42">
        <f t="shared" si="90"/>
        <v>0</v>
      </c>
      <c r="BJ42" s="117" t="e">
        <f t="shared" si="91"/>
        <v>#DIV/0!</v>
      </c>
      <c r="BK42" s="119"/>
      <c r="BL42" s="119"/>
      <c r="BM42" s="119"/>
      <c r="BN42" s="119"/>
      <c r="BO42" s="119"/>
      <c r="BP42" s="119"/>
      <c r="BQ42" s="119"/>
      <c r="BR42" s="119"/>
      <c r="BS42" s="119"/>
      <c r="BT42" s="119"/>
      <c r="BU42" s="119"/>
      <c r="BV42" s="119"/>
      <c r="BW42" s="119"/>
      <c r="BX42" s="119"/>
      <c r="BY42" s="119"/>
      <c r="BZ42" s="119"/>
      <c r="CA42" s="119"/>
      <c r="CB42" s="119"/>
      <c r="CC42" s="119"/>
      <c r="CD42" s="119"/>
      <c r="CE42" s="119"/>
    </row>
    <row r="43" spans="1:83" x14ac:dyDescent="0.25">
      <c r="A43">
        <f t="shared" si="86"/>
        <v>43</v>
      </c>
      <c r="E43" s="124" t="s">
        <v>438</v>
      </c>
      <c r="F43" t="e">
        <f>LEFT(F42,SEARCH("(",F42,1))</f>
        <v>#VALUE!</v>
      </c>
      <c r="H43" s="123" t="str">
        <f t="shared" si="46"/>
        <v/>
      </c>
      <c r="I43" s="122" t="str">
        <f t="shared" si="47"/>
        <v/>
      </c>
      <c r="J43" s="121" t="str">
        <f t="shared" si="48"/>
        <v/>
      </c>
      <c r="K43" s="120" t="e">
        <f t="shared" si="49"/>
        <v>#VALUE!</v>
      </c>
      <c r="L43" s="123" t="str">
        <f t="shared" si="50"/>
        <v/>
      </c>
      <c r="M43" s="122" t="str">
        <f t="shared" si="51"/>
        <v/>
      </c>
      <c r="N43" s="121" t="str">
        <f t="shared" si="52"/>
        <v/>
      </c>
      <c r="O43" s="120" t="e">
        <f t="shared" si="53"/>
        <v>#VALUE!</v>
      </c>
      <c r="P43" s="123" t="str">
        <f t="shared" si="54"/>
        <v/>
      </c>
      <c r="Q43" s="122" t="str">
        <f t="shared" si="55"/>
        <v/>
      </c>
      <c r="R43" s="121" t="str">
        <f t="shared" si="56"/>
        <v/>
      </c>
      <c r="S43" s="120" t="e">
        <f t="shared" si="57"/>
        <v>#VALUE!</v>
      </c>
      <c r="T43" s="123" t="str">
        <f t="shared" si="58"/>
        <v/>
      </c>
      <c r="U43" s="122" t="str">
        <f t="shared" si="59"/>
        <v/>
      </c>
      <c r="V43" s="121" t="str">
        <f t="shared" si="60"/>
        <v/>
      </c>
      <c r="W43" s="120" t="e">
        <f t="shared" si="61"/>
        <v>#VALUE!</v>
      </c>
      <c r="X43" s="123" t="str">
        <f t="shared" si="62"/>
        <v/>
      </c>
      <c r="Y43" s="122" t="str">
        <f t="shared" si="63"/>
        <v/>
      </c>
      <c r="Z43" s="121" t="str">
        <f t="shared" si="64"/>
        <v/>
      </c>
      <c r="AA43" s="120" t="e">
        <f t="shared" si="65"/>
        <v>#VALUE!</v>
      </c>
      <c r="AB43" s="123" t="str">
        <f t="shared" si="66"/>
        <v/>
      </c>
      <c r="AC43" s="122" t="str">
        <f t="shared" si="67"/>
        <v/>
      </c>
      <c r="AD43" s="121" t="str">
        <f t="shared" si="68"/>
        <v/>
      </c>
      <c r="AE43" s="120" t="e">
        <f t="shared" si="69"/>
        <v>#VALUE!</v>
      </c>
      <c r="AF43" s="123" t="str">
        <f t="shared" si="70"/>
        <v/>
      </c>
      <c r="AG43" s="122" t="str">
        <f t="shared" si="71"/>
        <v/>
      </c>
      <c r="AH43" s="121" t="str">
        <f t="shared" si="72"/>
        <v/>
      </c>
      <c r="AI43" s="120" t="e">
        <f t="shared" si="73"/>
        <v>#VALUE!</v>
      </c>
      <c r="AJ43" s="123" t="str">
        <f t="shared" si="74"/>
        <v/>
      </c>
      <c r="AK43" s="122" t="str">
        <f t="shared" si="75"/>
        <v/>
      </c>
      <c r="AL43" s="121" t="str">
        <f t="shared" si="76"/>
        <v/>
      </c>
      <c r="AM43" s="120" t="e">
        <f t="shared" si="77"/>
        <v>#VALUE!</v>
      </c>
      <c r="AN43" s="123" t="str">
        <f t="shared" si="78"/>
        <v/>
      </c>
      <c r="AO43" s="122" t="str">
        <f t="shared" si="79"/>
        <v/>
      </c>
      <c r="AP43" s="121" t="str">
        <f t="shared" si="80"/>
        <v/>
      </c>
      <c r="AQ43" s="120" t="e">
        <f t="shared" si="81"/>
        <v>#VALUE!</v>
      </c>
      <c r="AR43" s="123" t="str">
        <f t="shared" si="82"/>
        <v/>
      </c>
      <c r="AS43" s="122" t="str">
        <f t="shared" si="83"/>
        <v/>
      </c>
      <c r="AT43" s="121" t="str">
        <f t="shared" si="84"/>
        <v/>
      </c>
      <c r="AU43" s="120" t="e">
        <f t="shared" si="85"/>
        <v>#VALUE!</v>
      </c>
      <c r="AV43" s="119"/>
      <c r="AW43" s="119"/>
      <c r="AX43" t="str">
        <f t="shared" si="87"/>
        <v/>
      </c>
      <c r="AY43" t="e">
        <f t="array" ref="AY43">IF(ROW(AZ42)&gt; COUNTA($AZ$2:$AZ$113), "",INDEX($AZ:$AZ, SMALL(IF(AZ$2:AZ$113&lt;&gt;"",ROW($2:$113)), ROW(AY42))))</f>
        <v>#NUM!</v>
      </c>
      <c r="AZ43" t="str">
        <f t="shared" si="88"/>
        <v/>
      </c>
      <c r="BA43" t="s">
        <v>255</v>
      </c>
      <c r="BB43">
        <v>178.49</v>
      </c>
      <c r="BC43" t="s">
        <v>254</v>
      </c>
      <c r="BE43">
        <v>72</v>
      </c>
      <c r="BG43">
        <f t="shared" si="89"/>
        <v>0</v>
      </c>
      <c r="BH43">
        <f t="shared" si="90"/>
        <v>0</v>
      </c>
      <c r="BJ43" s="117" t="e">
        <f t="shared" si="91"/>
        <v>#DIV/0!</v>
      </c>
      <c r="BK43" s="119"/>
      <c r="BL43" s="119"/>
      <c r="BM43" s="119"/>
      <c r="BN43" s="119"/>
      <c r="BO43" s="119"/>
      <c r="BP43" s="119"/>
      <c r="BQ43" s="119"/>
      <c r="BR43" s="119"/>
      <c r="BS43" s="119"/>
      <c r="BT43" s="119"/>
      <c r="BU43" s="119"/>
      <c r="BV43" s="119"/>
      <c r="BW43" s="119"/>
      <c r="BX43" s="119"/>
      <c r="BY43" s="119"/>
      <c r="BZ43" s="119"/>
      <c r="CA43" s="119"/>
      <c r="CB43" s="119"/>
      <c r="CC43" s="119"/>
      <c r="CD43" s="119"/>
      <c r="CE43" s="119"/>
    </row>
    <row r="44" spans="1:83" x14ac:dyDescent="0.25">
      <c r="A44">
        <f t="shared" si="86"/>
        <v>44</v>
      </c>
      <c r="E44" s="124" t="s">
        <v>437</v>
      </c>
      <c r="F44" t="e">
        <f>RIGHT(F42,LEN(F42)-LEN(F43))</f>
        <v>#VALUE!</v>
      </c>
      <c r="H44" s="123" t="str">
        <f t="shared" si="46"/>
        <v/>
      </c>
      <c r="I44" s="122" t="str">
        <f t="shared" si="47"/>
        <v/>
      </c>
      <c r="J44" s="121" t="str">
        <f t="shared" si="48"/>
        <v/>
      </c>
      <c r="K44" s="120" t="e">
        <f t="shared" si="49"/>
        <v>#VALUE!</v>
      </c>
      <c r="L44" s="123" t="str">
        <f t="shared" si="50"/>
        <v/>
      </c>
      <c r="M44" s="122" t="str">
        <f t="shared" si="51"/>
        <v/>
      </c>
      <c r="N44" s="121" t="str">
        <f t="shared" si="52"/>
        <v/>
      </c>
      <c r="O44" s="120" t="e">
        <f t="shared" si="53"/>
        <v>#VALUE!</v>
      </c>
      <c r="P44" s="123" t="str">
        <f t="shared" si="54"/>
        <v/>
      </c>
      <c r="Q44" s="122" t="str">
        <f t="shared" si="55"/>
        <v/>
      </c>
      <c r="R44" s="121" t="str">
        <f t="shared" si="56"/>
        <v/>
      </c>
      <c r="S44" s="120" t="e">
        <f t="shared" si="57"/>
        <v>#VALUE!</v>
      </c>
      <c r="T44" s="123" t="str">
        <f t="shared" si="58"/>
        <v/>
      </c>
      <c r="U44" s="122" t="str">
        <f t="shared" si="59"/>
        <v/>
      </c>
      <c r="V44" s="121" t="str">
        <f t="shared" si="60"/>
        <v/>
      </c>
      <c r="W44" s="120" t="e">
        <f t="shared" si="61"/>
        <v>#VALUE!</v>
      </c>
      <c r="X44" s="123" t="str">
        <f t="shared" si="62"/>
        <v/>
      </c>
      <c r="Y44" s="122" t="str">
        <f t="shared" si="63"/>
        <v/>
      </c>
      <c r="Z44" s="121" t="str">
        <f t="shared" si="64"/>
        <v/>
      </c>
      <c r="AA44" s="120" t="e">
        <f t="shared" si="65"/>
        <v>#VALUE!</v>
      </c>
      <c r="AB44" s="123" t="str">
        <f t="shared" si="66"/>
        <v/>
      </c>
      <c r="AC44" s="122" t="str">
        <f t="shared" si="67"/>
        <v/>
      </c>
      <c r="AD44" s="121" t="str">
        <f t="shared" si="68"/>
        <v/>
      </c>
      <c r="AE44" s="120" t="e">
        <f t="shared" si="69"/>
        <v>#VALUE!</v>
      </c>
      <c r="AF44" s="123" t="str">
        <f t="shared" si="70"/>
        <v/>
      </c>
      <c r="AG44" s="122" t="str">
        <f t="shared" si="71"/>
        <v/>
      </c>
      <c r="AH44" s="121" t="str">
        <f t="shared" si="72"/>
        <v/>
      </c>
      <c r="AI44" s="120" t="e">
        <f t="shared" si="73"/>
        <v>#VALUE!</v>
      </c>
      <c r="AJ44" s="123" t="str">
        <f t="shared" si="74"/>
        <v/>
      </c>
      <c r="AK44" s="122" t="str">
        <f t="shared" si="75"/>
        <v/>
      </c>
      <c r="AL44" s="121" t="str">
        <f t="shared" si="76"/>
        <v/>
      </c>
      <c r="AM44" s="120" t="e">
        <f t="shared" si="77"/>
        <v>#VALUE!</v>
      </c>
      <c r="AN44" s="123" t="str">
        <f t="shared" si="78"/>
        <v/>
      </c>
      <c r="AO44" s="122" t="str">
        <f t="shared" si="79"/>
        <v/>
      </c>
      <c r="AP44" s="121" t="str">
        <f t="shared" si="80"/>
        <v/>
      </c>
      <c r="AQ44" s="120" t="e">
        <f t="shared" si="81"/>
        <v>#VALUE!</v>
      </c>
      <c r="AR44" s="123" t="str">
        <f t="shared" si="82"/>
        <v/>
      </c>
      <c r="AS44" s="122" t="str">
        <f t="shared" si="83"/>
        <v/>
      </c>
      <c r="AT44" s="121" t="str">
        <f t="shared" si="84"/>
        <v/>
      </c>
      <c r="AU44" s="120" t="e">
        <f t="shared" si="85"/>
        <v>#VALUE!</v>
      </c>
      <c r="AV44" s="119"/>
      <c r="AW44" s="119"/>
      <c r="AX44" t="str">
        <f t="shared" si="87"/>
        <v/>
      </c>
      <c r="AY44" t="e">
        <f t="array" ref="AY44">IF(ROW(AZ43)&gt; COUNTA($AZ$2:$AZ$113), "",INDEX($AZ:$AZ, SMALL(IF(AZ$2:AZ$113&lt;&gt;"",ROW($2:$113)), ROW(AY43))))</f>
        <v>#NUM!</v>
      </c>
      <c r="AZ44" t="str">
        <f t="shared" si="88"/>
        <v/>
      </c>
      <c r="BA44" t="s">
        <v>274</v>
      </c>
      <c r="BB44">
        <v>200.59</v>
      </c>
      <c r="BC44" t="s">
        <v>272</v>
      </c>
      <c r="BE44">
        <v>80</v>
      </c>
      <c r="BG44">
        <f t="shared" si="89"/>
        <v>0</v>
      </c>
      <c r="BH44">
        <f t="shared" si="90"/>
        <v>0</v>
      </c>
      <c r="BJ44" s="117" t="e">
        <f t="shared" si="91"/>
        <v>#DIV/0!</v>
      </c>
      <c r="BK44" s="119"/>
      <c r="BL44" s="119"/>
      <c r="BM44" s="119"/>
      <c r="BN44" s="119"/>
      <c r="BO44" s="119"/>
      <c r="BP44" s="119"/>
      <c r="BQ44" s="119"/>
      <c r="BR44" s="119"/>
      <c r="BS44" s="119"/>
      <c r="BT44" s="119"/>
      <c r="BU44" s="119"/>
      <c r="BV44" s="119"/>
      <c r="BW44" s="119"/>
      <c r="BX44" s="119"/>
      <c r="BY44" s="119"/>
      <c r="BZ44" s="119"/>
      <c r="CA44" s="119"/>
      <c r="CB44" s="119"/>
      <c r="CC44" s="119"/>
      <c r="CD44" s="119"/>
      <c r="CE44" s="119"/>
    </row>
    <row r="45" spans="1:83" x14ac:dyDescent="0.25">
      <c r="A45">
        <f t="shared" si="86"/>
        <v>45</v>
      </c>
      <c r="D45" t="s">
        <v>436</v>
      </c>
      <c r="E45" s="124" t="s">
        <v>435</v>
      </c>
      <c r="F45" t="e">
        <f>LEFT(F44,SEARCH(")",F44,1))</f>
        <v>#VALUE!</v>
      </c>
      <c r="H45" s="123" t="str">
        <f t="shared" si="46"/>
        <v/>
      </c>
      <c r="I45" s="122" t="str">
        <f t="shared" si="47"/>
        <v/>
      </c>
      <c r="J45" s="121" t="str">
        <f t="shared" si="48"/>
        <v/>
      </c>
      <c r="K45" s="120" t="e">
        <f t="shared" si="49"/>
        <v>#VALUE!</v>
      </c>
      <c r="L45" s="123" t="str">
        <f t="shared" si="50"/>
        <v/>
      </c>
      <c r="M45" s="122" t="str">
        <f t="shared" si="51"/>
        <v/>
      </c>
      <c r="N45" s="121" t="str">
        <f t="shared" si="52"/>
        <v/>
      </c>
      <c r="O45" s="120" t="e">
        <f t="shared" si="53"/>
        <v>#VALUE!</v>
      </c>
      <c r="P45" s="123" t="str">
        <f t="shared" si="54"/>
        <v/>
      </c>
      <c r="Q45" s="122" t="str">
        <f t="shared" si="55"/>
        <v/>
      </c>
      <c r="R45" s="121" t="str">
        <f t="shared" si="56"/>
        <v/>
      </c>
      <c r="S45" s="120" t="e">
        <f t="shared" si="57"/>
        <v>#VALUE!</v>
      </c>
      <c r="T45" s="123" t="str">
        <f t="shared" si="58"/>
        <v/>
      </c>
      <c r="U45" s="122" t="str">
        <f t="shared" si="59"/>
        <v/>
      </c>
      <c r="V45" s="121" t="str">
        <f t="shared" si="60"/>
        <v/>
      </c>
      <c r="W45" s="120" t="e">
        <f t="shared" si="61"/>
        <v>#VALUE!</v>
      </c>
      <c r="X45" s="123" t="str">
        <f t="shared" si="62"/>
        <v/>
      </c>
      <c r="Y45" s="122" t="str">
        <f t="shared" si="63"/>
        <v/>
      </c>
      <c r="Z45" s="121" t="str">
        <f t="shared" si="64"/>
        <v/>
      </c>
      <c r="AA45" s="120" t="e">
        <f t="shared" si="65"/>
        <v>#VALUE!</v>
      </c>
      <c r="AB45" s="123" t="str">
        <f t="shared" si="66"/>
        <v/>
      </c>
      <c r="AC45" s="122" t="str">
        <f t="shared" si="67"/>
        <v/>
      </c>
      <c r="AD45" s="121" t="str">
        <f t="shared" si="68"/>
        <v/>
      </c>
      <c r="AE45" s="120" t="e">
        <f t="shared" si="69"/>
        <v>#VALUE!</v>
      </c>
      <c r="AF45" s="123" t="str">
        <f t="shared" si="70"/>
        <v/>
      </c>
      <c r="AG45" s="122" t="str">
        <f t="shared" si="71"/>
        <v/>
      </c>
      <c r="AH45" s="121" t="str">
        <f t="shared" si="72"/>
        <v/>
      </c>
      <c r="AI45" s="120" t="e">
        <f t="shared" si="73"/>
        <v>#VALUE!</v>
      </c>
      <c r="AJ45" s="123" t="str">
        <f t="shared" si="74"/>
        <v/>
      </c>
      <c r="AK45" s="122" t="str">
        <f t="shared" si="75"/>
        <v/>
      </c>
      <c r="AL45" s="121" t="str">
        <f t="shared" si="76"/>
        <v/>
      </c>
      <c r="AM45" s="120" t="e">
        <f t="shared" si="77"/>
        <v>#VALUE!</v>
      </c>
      <c r="AN45" s="123" t="str">
        <f t="shared" si="78"/>
        <v/>
      </c>
      <c r="AO45" s="122" t="str">
        <f t="shared" si="79"/>
        <v/>
      </c>
      <c r="AP45" s="121" t="str">
        <f t="shared" si="80"/>
        <v/>
      </c>
      <c r="AQ45" s="120" t="e">
        <f t="shared" si="81"/>
        <v>#VALUE!</v>
      </c>
      <c r="AR45" s="123" t="str">
        <f t="shared" si="82"/>
        <v/>
      </c>
      <c r="AS45" s="122" t="str">
        <f t="shared" si="83"/>
        <v/>
      </c>
      <c r="AT45" s="121" t="str">
        <f t="shared" si="84"/>
        <v/>
      </c>
      <c r="AU45" s="120" t="e">
        <f t="shared" si="85"/>
        <v>#VALUE!</v>
      </c>
      <c r="AV45" s="119"/>
      <c r="AW45" s="119"/>
      <c r="AX45" t="str">
        <f t="shared" si="87"/>
        <v/>
      </c>
      <c r="AY45" t="e">
        <f t="array" ref="AY45">IF(ROW(AZ44)&gt; COUNTA($AZ$2:$AZ$113), "",INDEX($AZ:$AZ, SMALL(IF(AZ$2:AZ$113&lt;&gt;"",ROW($2:$113)), ROW(AY44))))</f>
        <v>#NUM!</v>
      </c>
      <c r="AZ45" t="str">
        <f t="shared" si="88"/>
        <v/>
      </c>
      <c r="BA45" t="s">
        <v>245</v>
      </c>
      <c r="BB45">
        <v>164.93029999999999</v>
      </c>
      <c r="BC45" t="s">
        <v>244</v>
      </c>
      <c r="BE45">
        <v>67</v>
      </c>
      <c r="BG45">
        <f t="shared" si="89"/>
        <v>0</v>
      </c>
      <c r="BH45">
        <f t="shared" si="90"/>
        <v>0</v>
      </c>
      <c r="BJ45" s="117" t="e">
        <f t="shared" si="91"/>
        <v>#DIV/0!</v>
      </c>
      <c r="BK45" s="119"/>
      <c r="BL45" s="119"/>
      <c r="BM45" s="119"/>
      <c r="BN45" s="119"/>
      <c r="BO45" s="119"/>
      <c r="BP45" s="119"/>
      <c r="BQ45" s="119"/>
      <c r="BR45" s="119"/>
      <c r="BS45" s="119"/>
      <c r="BT45" s="119"/>
      <c r="BU45" s="119"/>
      <c r="BV45" s="119"/>
      <c r="BW45" s="119"/>
      <c r="BX45" s="119"/>
      <c r="BY45" s="119"/>
      <c r="BZ45" s="119"/>
      <c r="CA45" s="119"/>
      <c r="CB45" s="119"/>
      <c r="CC45" s="119"/>
      <c r="CD45" s="119"/>
      <c r="CE45" s="119"/>
    </row>
    <row r="46" spans="1:83" x14ac:dyDescent="0.25">
      <c r="A46">
        <f t="shared" si="86"/>
        <v>46</v>
      </c>
      <c r="E46" s="124" t="s">
        <v>434</v>
      </c>
      <c r="F46" t="e">
        <f>RIGHT(F44,LEN(F44)-LEN(F45))</f>
        <v>#VALUE!</v>
      </c>
      <c r="H46" s="123" t="str">
        <f t="shared" si="46"/>
        <v/>
      </c>
      <c r="I46" s="122" t="str">
        <f t="shared" si="47"/>
        <v/>
      </c>
      <c r="J46" s="121" t="str">
        <f t="shared" si="48"/>
        <v/>
      </c>
      <c r="K46" s="120" t="e">
        <f t="shared" si="49"/>
        <v>#VALUE!</v>
      </c>
      <c r="L46" s="123" t="str">
        <f t="shared" si="50"/>
        <v/>
      </c>
      <c r="M46" s="122" t="str">
        <f t="shared" si="51"/>
        <v/>
      </c>
      <c r="N46" s="121" t="str">
        <f t="shared" si="52"/>
        <v/>
      </c>
      <c r="O46" s="120" t="e">
        <f t="shared" si="53"/>
        <v>#VALUE!</v>
      </c>
      <c r="P46" s="123" t="str">
        <f t="shared" si="54"/>
        <v/>
      </c>
      <c r="Q46" s="122" t="str">
        <f t="shared" si="55"/>
        <v/>
      </c>
      <c r="R46" s="121" t="str">
        <f t="shared" si="56"/>
        <v/>
      </c>
      <c r="S46" s="120" t="e">
        <f t="shared" si="57"/>
        <v>#VALUE!</v>
      </c>
      <c r="T46" s="123" t="str">
        <f t="shared" si="58"/>
        <v/>
      </c>
      <c r="U46" s="122" t="str">
        <f t="shared" si="59"/>
        <v/>
      </c>
      <c r="V46" s="121" t="str">
        <f t="shared" si="60"/>
        <v/>
      </c>
      <c r="W46" s="120" t="e">
        <f t="shared" si="61"/>
        <v>#VALUE!</v>
      </c>
      <c r="X46" s="123" t="str">
        <f t="shared" si="62"/>
        <v/>
      </c>
      <c r="Y46" s="122" t="str">
        <f t="shared" si="63"/>
        <v/>
      </c>
      <c r="Z46" s="121" t="str">
        <f t="shared" si="64"/>
        <v/>
      </c>
      <c r="AA46" s="120" t="e">
        <f t="shared" si="65"/>
        <v>#VALUE!</v>
      </c>
      <c r="AB46" s="123" t="str">
        <f t="shared" si="66"/>
        <v/>
      </c>
      <c r="AC46" s="122" t="str">
        <f t="shared" si="67"/>
        <v/>
      </c>
      <c r="AD46" s="121" t="str">
        <f t="shared" si="68"/>
        <v/>
      </c>
      <c r="AE46" s="120" t="e">
        <f t="shared" si="69"/>
        <v>#VALUE!</v>
      </c>
      <c r="AF46" s="123" t="str">
        <f t="shared" si="70"/>
        <v/>
      </c>
      <c r="AG46" s="122" t="str">
        <f t="shared" si="71"/>
        <v/>
      </c>
      <c r="AH46" s="121" t="str">
        <f t="shared" si="72"/>
        <v/>
      </c>
      <c r="AI46" s="120" t="e">
        <f t="shared" si="73"/>
        <v>#VALUE!</v>
      </c>
      <c r="AJ46" s="123" t="str">
        <f t="shared" si="74"/>
        <v/>
      </c>
      <c r="AK46" s="122" t="str">
        <f t="shared" si="75"/>
        <v/>
      </c>
      <c r="AL46" s="121" t="str">
        <f t="shared" si="76"/>
        <v/>
      </c>
      <c r="AM46" s="120" t="e">
        <f t="shared" si="77"/>
        <v>#VALUE!</v>
      </c>
      <c r="AN46" s="123" t="str">
        <f t="shared" si="78"/>
        <v/>
      </c>
      <c r="AO46" s="122" t="str">
        <f t="shared" si="79"/>
        <v/>
      </c>
      <c r="AP46" s="121" t="str">
        <f t="shared" si="80"/>
        <v/>
      </c>
      <c r="AQ46" s="120" t="e">
        <f t="shared" si="81"/>
        <v>#VALUE!</v>
      </c>
      <c r="AR46" s="123" t="str">
        <f t="shared" si="82"/>
        <v/>
      </c>
      <c r="AS46" s="122" t="str">
        <f t="shared" si="83"/>
        <v/>
      </c>
      <c r="AT46" s="121" t="str">
        <f t="shared" si="84"/>
        <v/>
      </c>
      <c r="AU46" s="120" t="e">
        <f t="shared" si="85"/>
        <v>#VALUE!</v>
      </c>
      <c r="AV46" s="119"/>
      <c r="AW46" s="119"/>
      <c r="AX46" t="str">
        <f t="shared" si="87"/>
        <v/>
      </c>
      <c r="AY46" t="e">
        <f t="array" ref="AY46">IF(ROW(AZ45)&gt; COUNTA($AZ$2:$AZ$113), "",INDEX($AZ:$AZ, SMALL(IF(AZ$2:AZ$113&lt;&gt;"",ROW($2:$113)), ROW(AY45))))</f>
        <v>#NUM!</v>
      </c>
      <c r="AZ46" t="str">
        <f t="shared" si="88"/>
        <v/>
      </c>
      <c r="BA46" t="s">
        <v>335</v>
      </c>
      <c r="BB46">
        <v>277</v>
      </c>
      <c r="BC46" t="s">
        <v>334</v>
      </c>
      <c r="BE46">
        <v>108</v>
      </c>
      <c r="BG46">
        <f t="shared" si="89"/>
        <v>0</v>
      </c>
      <c r="BH46">
        <f t="shared" si="90"/>
        <v>0</v>
      </c>
      <c r="BJ46" s="117" t="e">
        <f t="shared" si="91"/>
        <v>#DIV/0!</v>
      </c>
      <c r="BK46" s="119"/>
      <c r="BL46" s="119"/>
      <c r="BM46" s="119"/>
      <c r="BN46" s="119"/>
      <c r="BO46" s="119"/>
      <c r="BP46" s="119"/>
      <c r="BQ46" s="119"/>
      <c r="BR46" s="119"/>
      <c r="BS46" s="119"/>
      <c r="BT46" s="119"/>
      <c r="BU46" s="119"/>
      <c r="BV46" s="119"/>
      <c r="BW46" s="119"/>
      <c r="BX46" s="119"/>
      <c r="BY46" s="119"/>
      <c r="BZ46" s="119"/>
      <c r="CA46" s="119"/>
      <c r="CB46" s="119"/>
      <c r="CC46" s="119"/>
      <c r="CD46" s="119"/>
      <c r="CE46" s="119"/>
    </row>
    <row r="47" spans="1:83" x14ac:dyDescent="0.25">
      <c r="A47">
        <f t="shared" si="86"/>
        <v>47</v>
      </c>
      <c r="E47" s="124" t="s">
        <v>418</v>
      </c>
      <c r="F47" t="e">
        <f>MAX(_xlfn.NUMBERVALUE(LEFT(F46),1),IFERROR(_xlfn.NUMBERVALUE(LEFT(F46,2)),0),IFERROR(_xlfn.NUMBERVALUE(LEFT(F46,3)),0))</f>
        <v>#VALUE!</v>
      </c>
      <c r="H47" s="123" t="str">
        <f t="shared" si="46"/>
        <v/>
      </c>
      <c r="I47" s="122" t="str">
        <f t="shared" si="47"/>
        <v/>
      </c>
      <c r="J47" s="121" t="str">
        <f t="shared" si="48"/>
        <v/>
      </c>
      <c r="K47" s="120" t="e">
        <f t="shared" si="49"/>
        <v>#VALUE!</v>
      </c>
      <c r="L47" s="123" t="str">
        <f t="shared" si="50"/>
        <v/>
      </c>
      <c r="M47" s="122" t="str">
        <f t="shared" si="51"/>
        <v/>
      </c>
      <c r="N47" s="121" t="str">
        <f t="shared" si="52"/>
        <v/>
      </c>
      <c r="O47" s="120" t="e">
        <f t="shared" si="53"/>
        <v>#VALUE!</v>
      </c>
      <c r="P47" s="123" t="str">
        <f t="shared" si="54"/>
        <v/>
      </c>
      <c r="Q47" s="122" t="str">
        <f t="shared" si="55"/>
        <v/>
      </c>
      <c r="R47" s="121" t="str">
        <f t="shared" si="56"/>
        <v/>
      </c>
      <c r="S47" s="120" t="e">
        <f t="shared" si="57"/>
        <v>#VALUE!</v>
      </c>
      <c r="T47" s="123" t="str">
        <f t="shared" si="58"/>
        <v/>
      </c>
      <c r="U47" s="122" t="str">
        <f t="shared" si="59"/>
        <v/>
      </c>
      <c r="V47" s="121" t="str">
        <f t="shared" si="60"/>
        <v/>
      </c>
      <c r="W47" s="120" t="e">
        <f t="shared" si="61"/>
        <v>#VALUE!</v>
      </c>
      <c r="X47" s="123" t="str">
        <f t="shared" si="62"/>
        <v/>
      </c>
      <c r="Y47" s="122" t="str">
        <f t="shared" si="63"/>
        <v/>
      </c>
      <c r="Z47" s="121" t="str">
        <f t="shared" si="64"/>
        <v/>
      </c>
      <c r="AA47" s="120" t="e">
        <f t="shared" si="65"/>
        <v>#VALUE!</v>
      </c>
      <c r="AB47" s="123" t="str">
        <f t="shared" si="66"/>
        <v/>
      </c>
      <c r="AC47" s="122" t="str">
        <f t="shared" si="67"/>
        <v/>
      </c>
      <c r="AD47" s="121" t="str">
        <f t="shared" si="68"/>
        <v/>
      </c>
      <c r="AE47" s="120" t="e">
        <f t="shared" si="69"/>
        <v>#VALUE!</v>
      </c>
      <c r="AF47" s="123" t="str">
        <f t="shared" si="70"/>
        <v/>
      </c>
      <c r="AG47" s="122" t="str">
        <f t="shared" si="71"/>
        <v/>
      </c>
      <c r="AH47" s="121" t="str">
        <f t="shared" si="72"/>
        <v/>
      </c>
      <c r="AI47" s="120" t="e">
        <f t="shared" si="73"/>
        <v>#VALUE!</v>
      </c>
      <c r="AJ47" s="123" t="str">
        <f t="shared" si="74"/>
        <v/>
      </c>
      <c r="AK47" s="122" t="str">
        <f t="shared" si="75"/>
        <v/>
      </c>
      <c r="AL47" s="121" t="str">
        <f t="shared" si="76"/>
        <v/>
      </c>
      <c r="AM47" s="120" t="e">
        <f t="shared" si="77"/>
        <v>#VALUE!</v>
      </c>
      <c r="AN47" s="123" t="str">
        <f t="shared" si="78"/>
        <v/>
      </c>
      <c r="AO47" s="122" t="str">
        <f t="shared" si="79"/>
        <v/>
      </c>
      <c r="AP47" s="121" t="str">
        <f t="shared" si="80"/>
        <v/>
      </c>
      <c r="AQ47" s="120" t="e">
        <f t="shared" si="81"/>
        <v>#VALUE!</v>
      </c>
      <c r="AR47" s="123" t="str">
        <f t="shared" si="82"/>
        <v/>
      </c>
      <c r="AS47" s="122" t="str">
        <f t="shared" si="83"/>
        <v/>
      </c>
      <c r="AT47" s="121" t="str">
        <f t="shared" si="84"/>
        <v/>
      </c>
      <c r="AU47" s="120" t="e">
        <f t="shared" si="85"/>
        <v>#VALUE!</v>
      </c>
      <c r="AV47" s="119"/>
      <c r="AW47" s="119"/>
      <c r="AX47" t="str">
        <f t="shared" si="87"/>
        <v/>
      </c>
      <c r="AY47" t="e">
        <f t="array" ref="AY47">IF(ROW(AZ46)&gt; COUNTA($AZ$2:$AZ$113), "",INDEX($AZ:$AZ, SMALL(IF(AZ$2:AZ$113&lt;&gt;"",ROW($2:$113)), ROW(AY46))))</f>
        <v>#NUM!</v>
      </c>
      <c r="AZ47" t="str">
        <f t="shared" si="88"/>
        <v/>
      </c>
      <c r="BA47" t="s">
        <v>213</v>
      </c>
      <c r="BB47">
        <v>126.9045</v>
      </c>
      <c r="BC47" t="s">
        <v>433</v>
      </c>
      <c r="BE47">
        <v>53</v>
      </c>
      <c r="BG47">
        <f t="shared" si="89"/>
        <v>0</v>
      </c>
      <c r="BH47">
        <f t="shared" si="90"/>
        <v>0</v>
      </c>
      <c r="BJ47" s="117" t="e">
        <f t="shared" si="91"/>
        <v>#DIV/0!</v>
      </c>
      <c r="BK47" s="119"/>
      <c r="BL47" s="119"/>
      <c r="BM47" s="119"/>
      <c r="BN47" s="119"/>
      <c r="BO47" s="119"/>
      <c r="BP47" s="119"/>
      <c r="BQ47" s="119"/>
      <c r="BR47" s="119"/>
      <c r="BS47" s="119"/>
      <c r="BT47" s="119"/>
      <c r="BU47" s="119"/>
      <c r="BV47" s="119"/>
      <c r="BW47" s="119"/>
      <c r="BX47" s="119"/>
      <c r="BY47" s="119"/>
      <c r="BZ47" s="119"/>
      <c r="CA47" s="119"/>
      <c r="CB47" s="119"/>
      <c r="CC47" s="119"/>
      <c r="CD47" s="119"/>
      <c r="CE47" s="119"/>
    </row>
    <row r="48" spans="1:83" x14ac:dyDescent="0.25">
      <c r="A48">
        <f t="shared" si="86"/>
        <v>48</v>
      </c>
      <c r="E48" s="124" t="s">
        <v>432</v>
      </c>
      <c r="F48" t="e">
        <f>RIGHT(F46,LEN(F46)-LEN(F47))</f>
        <v>#VALUE!</v>
      </c>
      <c r="H48" s="123" t="str">
        <f t="shared" si="46"/>
        <v/>
      </c>
      <c r="I48" s="122" t="str">
        <f t="shared" si="47"/>
        <v/>
      </c>
      <c r="J48" s="121" t="str">
        <f t="shared" si="48"/>
        <v/>
      </c>
      <c r="K48" s="120" t="e">
        <f t="shared" si="49"/>
        <v>#VALUE!</v>
      </c>
      <c r="L48" s="123" t="str">
        <f t="shared" si="50"/>
        <v/>
      </c>
      <c r="M48" s="122" t="str">
        <f t="shared" si="51"/>
        <v/>
      </c>
      <c r="N48" s="121" t="str">
        <f t="shared" si="52"/>
        <v/>
      </c>
      <c r="O48" s="120" t="e">
        <f t="shared" si="53"/>
        <v>#VALUE!</v>
      </c>
      <c r="P48" s="123" t="str">
        <f t="shared" si="54"/>
        <v/>
      </c>
      <c r="Q48" s="122" t="str">
        <f t="shared" si="55"/>
        <v/>
      </c>
      <c r="R48" s="121" t="str">
        <f t="shared" si="56"/>
        <v/>
      </c>
      <c r="S48" s="120" t="e">
        <f t="shared" si="57"/>
        <v>#VALUE!</v>
      </c>
      <c r="T48" s="123" t="str">
        <f t="shared" si="58"/>
        <v/>
      </c>
      <c r="U48" s="122" t="str">
        <f t="shared" si="59"/>
        <v/>
      </c>
      <c r="V48" s="121" t="str">
        <f t="shared" si="60"/>
        <v/>
      </c>
      <c r="W48" s="120" t="e">
        <f t="shared" si="61"/>
        <v>#VALUE!</v>
      </c>
      <c r="X48" s="123" t="str">
        <f t="shared" si="62"/>
        <v/>
      </c>
      <c r="Y48" s="122" t="str">
        <f t="shared" si="63"/>
        <v/>
      </c>
      <c r="Z48" s="121" t="str">
        <f t="shared" si="64"/>
        <v/>
      </c>
      <c r="AA48" s="120" t="e">
        <f t="shared" si="65"/>
        <v>#VALUE!</v>
      </c>
      <c r="AB48" s="123" t="str">
        <f t="shared" si="66"/>
        <v/>
      </c>
      <c r="AC48" s="122" t="str">
        <f t="shared" si="67"/>
        <v/>
      </c>
      <c r="AD48" s="121" t="str">
        <f t="shared" si="68"/>
        <v/>
      </c>
      <c r="AE48" s="120" t="e">
        <f t="shared" si="69"/>
        <v>#VALUE!</v>
      </c>
      <c r="AF48" s="123" t="str">
        <f t="shared" si="70"/>
        <v/>
      </c>
      <c r="AG48" s="122" t="str">
        <f t="shared" si="71"/>
        <v/>
      </c>
      <c r="AH48" s="121" t="str">
        <f t="shared" si="72"/>
        <v/>
      </c>
      <c r="AI48" s="120" t="e">
        <f t="shared" si="73"/>
        <v>#VALUE!</v>
      </c>
      <c r="AJ48" s="123" t="str">
        <f t="shared" si="74"/>
        <v/>
      </c>
      <c r="AK48" s="122" t="str">
        <f t="shared" si="75"/>
        <v/>
      </c>
      <c r="AL48" s="121" t="str">
        <f t="shared" si="76"/>
        <v/>
      </c>
      <c r="AM48" s="120" t="e">
        <f t="shared" si="77"/>
        <v>#VALUE!</v>
      </c>
      <c r="AN48" s="123" t="str">
        <f t="shared" si="78"/>
        <v/>
      </c>
      <c r="AO48" s="122" t="str">
        <f t="shared" si="79"/>
        <v/>
      </c>
      <c r="AP48" s="121" t="str">
        <f t="shared" si="80"/>
        <v/>
      </c>
      <c r="AQ48" s="120" t="e">
        <f t="shared" si="81"/>
        <v>#VALUE!</v>
      </c>
      <c r="AR48" s="123" t="str">
        <f t="shared" si="82"/>
        <v/>
      </c>
      <c r="AS48" s="122" t="str">
        <f t="shared" si="83"/>
        <v/>
      </c>
      <c r="AT48" s="121" t="str">
        <f t="shared" si="84"/>
        <v/>
      </c>
      <c r="AU48" s="120" t="e">
        <f t="shared" si="85"/>
        <v>#VALUE!</v>
      </c>
      <c r="AV48" s="119"/>
      <c r="AW48" s="119"/>
      <c r="AX48" t="str">
        <f t="shared" si="87"/>
        <v/>
      </c>
      <c r="AY48" t="e">
        <f t="array" ref="AY48">IF(ROW(AZ47)&gt; COUNTA($AZ$2:$AZ$113), "",INDEX($AZ:$AZ, SMALL(IF(AZ$2:AZ$113&lt;&gt;"",ROW($2:$113)), ROW(AY47))))</f>
        <v>#NUM!</v>
      </c>
      <c r="AZ48" t="str">
        <f t="shared" si="88"/>
        <v/>
      </c>
      <c r="BA48" t="s">
        <v>201</v>
      </c>
      <c r="BB48">
        <v>114.818</v>
      </c>
      <c r="BC48" t="s">
        <v>200</v>
      </c>
      <c r="BE48">
        <v>49</v>
      </c>
      <c r="BG48">
        <f t="shared" si="89"/>
        <v>0</v>
      </c>
      <c r="BH48">
        <f t="shared" si="90"/>
        <v>0</v>
      </c>
      <c r="BJ48" s="117" t="e">
        <f t="shared" si="91"/>
        <v>#DIV/0!</v>
      </c>
      <c r="BK48" s="119"/>
      <c r="BL48" s="119"/>
      <c r="BM48" s="119"/>
      <c r="BN48" s="119"/>
      <c r="BO48" s="119"/>
      <c r="BP48" s="119"/>
      <c r="BQ48" s="119"/>
      <c r="BR48" s="119"/>
      <c r="BS48" s="119"/>
      <c r="BT48" s="119"/>
      <c r="BU48" s="119"/>
      <c r="BV48" s="119"/>
      <c r="BW48" s="119"/>
      <c r="BX48" s="119"/>
      <c r="BY48" s="119"/>
      <c r="BZ48" s="119"/>
      <c r="CA48" s="119"/>
      <c r="CB48" s="119"/>
      <c r="CC48" s="119"/>
      <c r="CD48" s="119"/>
      <c r="CE48" s="119"/>
    </row>
    <row r="49" spans="1:83" x14ac:dyDescent="0.25">
      <c r="A49">
        <f t="shared" si="86"/>
        <v>49</v>
      </c>
      <c r="E49" s="125" t="s">
        <v>431</v>
      </c>
      <c r="F49" t="e">
        <f>LEFT(F48,SEARCH("(",F48,1))</f>
        <v>#VALUE!</v>
      </c>
      <c r="H49" s="123" t="str">
        <f t="shared" si="46"/>
        <v/>
      </c>
      <c r="I49" s="122" t="str">
        <f t="shared" si="47"/>
        <v/>
      </c>
      <c r="J49" s="121" t="str">
        <f t="shared" si="48"/>
        <v/>
      </c>
      <c r="K49" s="120" t="e">
        <f t="shared" si="49"/>
        <v>#VALUE!</v>
      </c>
      <c r="L49" s="123" t="str">
        <f t="shared" si="50"/>
        <v/>
      </c>
      <c r="M49" s="122" t="str">
        <f t="shared" si="51"/>
        <v/>
      </c>
      <c r="N49" s="121" t="str">
        <f t="shared" si="52"/>
        <v/>
      </c>
      <c r="O49" s="120" t="e">
        <f t="shared" si="53"/>
        <v>#VALUE!</v>
      </c>
      <c r="P49" s="123" t="str">
        <f t="shared" si="54"/>
        <v/>
      </c>
      <c r="Q49" s="122" t="str">
        <f t="shared" si="55"/>
        <v/>
      </c>
      <c r="R49" s="121" t="str">
        <f t="shared" si="56"/>
        <v/>
      </c>
      <c r="S49" s="120" t="e">
        <f t="shared" si="57"/>
        <v>#VALUE!</v>
      </c>
      <c r="T49" s="123" t="str">
        <f t="shared" si="58"/>
        <v/>
      </c>
      <c r="U49" s="122" t="str">
        <f t="shared" si="59"/>
        <v/>
      </c>
      <c r="V49" s="121" t="str">
        <f t="shared" si="60"/>
        <v/>
      </c>
      <c r="W49" s="120" t="e">
        <f t="shared" si="61"/>
        <v>#VALUE!</v>
      </c>
      <c r="X49" s="123" t="str">
        <f t="shared" si="62"/>
        <v/>
      </c>
      <c r="Y49" s="122" t="str">
        <f t="shared" si="63"/>
        <v/>
      </c>
      <c r="Z49" s="121" t="str">
        <f t="shared" si="64"/>
        <v/>
      </c>
      <c r="AA49" s="120" t="e">
        <f t="shared" si="65"/>
        <v>#VALUE!</v>
      </c>
      <c r="AB49" s="123" t="str">
        <f t="shared" si="66"/>
        <v/>
      </c>
      <c r="AC49" s="122" t="str">
        <f t="shared" si="67"/>
        <v/>
      </c>
      <c r="AD49" s="121" t="str">
        <f t="shared" si="68"/>
        <v/>
      </c>
      <c r="AE49" s="120" t="e">
        <f t="shared" si="69"/>
        <v>#VALUE!</v>
      </c>
      <c r="AF49" s="123" t="str">
        <f t="shared" si="70"/>
        <v/>
      </c>
      <c r="AG49" s="122" t="str">
        <f t="shared" si="71"/>
        <v/>
      </c>
      <c r="AH49" s="121" t="str">
        <f t="shared" si="72"/>
        <v/>
      </c>
      <c r="AI49" s="120" t="e">
        <f t="shared" si="73"/>
        <v>#VALUE!</v>
      </c>
      <c r="AJ49" s="123" t="str">
        <f t="shared" si="74"/>
        <v/>
      </c>
      <c r="AK49" s="122" t="str">
        <f t="shared" si="75"/>
        <v/>
      </c>
      <c r="AL49" s="121" t="str">
        <f t="shared" si="76"/>
        <v/>
      </c>
      <c r="AM49" s="120" t="e">
        <f t="shared" si="77"/>
        <v>#VALUE!</v>
      </c>
      <c r="AN49" s="123" t="str">
        <f t="shared" si="78"/>
        <v/>
      </c>
      <c r="AO49" s="122" t="str">
        <f t="shared" si="79"/>
        <v/>
      </c>
      <c r="AP49" s="121" t="str">
        <f t="shared" si="80"/>
        <v/>
      </c>
      <c r="AQ49" s="120" t="e">
        <f t="shared" si="81"/>
        <v>#VALUE!</v>
      </c>
      <c r="AR49" s="123" t="str">
        <f t="shared" si="82"/>
        <v/>
      </c>
      <c r="AS49" s="122" t="str">
        <f t="shared" si="83"/>
        <v/>
      </c>
      <c r="AT49" s="121" t="str">
        <f t="shared" si="84"/>
        <v/>
      </c>
      <c r="AU49" s="120" t="e">
        <f t="shared" si="85"/>
        <v>#VALUE!</v>
      </c>
      <c r="AV49" s="119"/>
      <c r="AW49" s="119"/>
      <c r="AX49" t="str">
        <f t="shared" si="87"/>
        <v/>
      </c>
      <c r="AY49" t="e">
        <f t="array" ref="AY49">IF(ROW(AZ48)&gt; COUNTA($AZ$2:$AZ$113), "",INDEX($AZ:$AZ, SMALL(IF(AZ$2:AZ$113&lt;&gt;"",ROW($2:$113)), ROW(AY48))))</f>
        <v>#NUM!</v>
      </c>
      <c r="AZ49" t="str">
        <f t="shared" si="88"/>
        <v/>
      </c>
      <c r="BA49" t="s">
        <v>266</v>
      </c>
      <c r="BB49">
        <v>192.21700000000001</v>
      </c>
      <c r="BC49" t="s">
        <v>265</v>
      </c>
      <c r="BE49">
        <v>77</v>
      </c>
      <c r="BG49">
        <f t="shared" si="89"/>
        <v>0</v>
      </c>
      <c r="BH49">
        <f t="shared" si="90"/>
        <v>0</v>
      </c>
      <c r="BJ49" s="117" t="e">
        <f t="shared" si="91"/>
        <v>#DIV/0!</v>
      </c>
      <c r="BK49" s="119"/>
      <c r="BL49" s="119"/>
      <c r="BM49" s="119"/>
      <c r="BN49" s="119"/>
      <c r="BO49" s="119"/>
      <c r="BP49" s="119"/>
      <c r="BQ49" s="119"/>
      <c r="BR49" s="119"/>
      <c r="BS49" s="119"/>
      <c r="BT49" s="119"/>
      <c r="BU49" s="119"/>
      <c r="BV49" s="119"/>
      <c r="BW49" s="119"/>
      <c r="BX49" s="119"/>
      <c r="BY49" s="119"/>
      <c r="BZ49" s="119"/>
      <c r="CA49" s="119"/>
      <c r="CB49" s="119"/>
      <c r="CC49" s="119"/>
      <c r="CD49" s="119"/>
      <c r="CE49" s="119"/>
    </row>
    <row r="50" spans="1:83" x14ac:dyDescent="0.25">
      <c r="A50">
        <f t="shared" si="86"/>
        <v>50</v>
      </c>
      <c r="E50" s="125" t="s">
        <v>430</v>
      </c>
      <c r="F50" t="e">
        <f>RIGHT(F48,LEN(F48)-LEN(F49))</f>
        <v>#VALUE!</v>
      </c>
      <c r="H50" s="123" t="str">
        <f t="shared" si="46"/>
        <v/>
      </c>
      <c r="I50" s="122" t="str">
        <f t="shared" si="47"/>
        <v/>
      </c>
      <c r="J50" s="121" t="str">
        <f t="shared" si="48"/>
        <v/>
      </c>
      <c r="K50" s="120" t="e">
        <f t="shared" si="49"/>
        <v>#VALUE!</v>
      </c>
      <c r="L50" s="123" t="str">
        <f t="shared" si="50"/>
        <v/>
      </c>
      <c r="M50" s="122" t="str">
        <f t="shared" si="51"/>
        <v/>
      </c>
      <c r="N50" s="121" t="str">
        <f t="shared" si="52"/>
        <v/>
      </c>
      <c r="O50" s="120" t="e">
        <f t="shared" si="53"/>
        <v>#VALUE!</v>
      </c>
      <c r="P50" s="123" t="str">
        <f t="shared" si="54"/>
        <v/>
      </c>
      <c r="Q50" s="122" t="str">
        <f t="shared" si="55"/>
        <v/>
      </c>
      <c r="R50" s="121" t="str">
        <f t="shared" si="56"/>
        <v/>
      </c>
      <c r="S50" s="120" t="e">
        <f t="shared" si="57"/>
        <v>#VALUE!</v>
      </c>
      <c r="T50" s="123" t="str">
        <f t="shared" si="58"/>
        <v/>
      </c>
      <c r="U50" s="122" t="str">
        <f t="shared" si="59"/>
        <v/>
      </c>
      <c r="V50" s="121" t="str">
        <f t="shared" si="60"/>
        <v/>
      </c>
      <c r="W50" s="120" t="e">
        <f t="shared" si="61"/>
        <v>#VALUE!</v>
      </c>
      <c r="X50" s="123" t="str">
        <f t="shared" si="62"/>
        <v/>
      </c>
      <c r="Y50" s="122" t="str">
        <f t="shared" si="63"/>
        <v/>
      </c>
      <c r="Z50" s="121" t="str">
        <f t="shared" si="64"/>
        <v/>
      </c>
      <c r="AA50" s="120" t="e">
        <f t="shared" si="65"/>
        <v>#VALUE!</v>
      </c>
      <c r="AB50" s="123" t="str">
        <f t="shared" si="66"/>
        <v/>
      </c>
      <c r="AC50" s="122" t="str">
        <f t="shared" si="67"/>
        <v/>
      </c>
      <c r="AD50" s="121" t="str">
        <f t="shared" si="68"/>
        <v/>
      </c>
      <c r="AE50" s="120" t="e">
        <f t="shared" si="69"/>
        <v>#VALUE!</v>
      </c>
      <c r="AF50" s="123" t="str">
        <f t="shared" si="70"/>
        <v/>
      </c>
      <c r="AG50" s="122" t="str">
        <f t="shared" si="71"/>
        <v/>
      </c>
      <c r="AH50" s="121" t="str">
        <f t="shared" si="72"/>
        <v/>
      </c>
      <c r="AI50" s="120" t="e">
        <f t="shared" si="73"/>
        <v>#VALUE!</v>
      </c>
      <c r="AJ50" s="123" t="str">
        <f t="shared" si="74"/>
        <v/>
      </c>
      <c r="AK50" s="122" t="str">
        <f t="shared" si="75"/>
        <v/>
      </c>
      <c r="AL50" s="121" t="str">
        <f t="shared" si="76"/>
        <v/>
      </c>
      <c r="AM50" s="120" t="e">
        <f t="shared" si="77"/>
        <v>#VALUE!</v>
      </c>
      <c r="AN50" s="123" t="str">
        <f t="shared" si="78"/>
        <v/>
      </c>
      <c r="AO50" s="122" t="str">
        <f t="shared" si="79"/>
        <v/>
      </c>
      <c r="AP50" s="121" t="str">
        <f t="shared" si="80"/>
        <v/>
      </c>
      <c r="AQ50" s="120" t="e">
        <f t="shared" si="81"/>
        <v>#VALUE!</v>
      </c>
      <c r="AR50" s="123" t="str">
        <f t="shared" si="82"/>
        <v/>
      </c>
      <c r="AS50" s="122" t="str">
        <f t="shared" si="83"/>
        <v/>
      </c>
      <c r="AT50" s="121" t="str">
        <f t="shared" si="84"/>
        <v/>
      </c>
      <c r="AU50" s="120" t="e">
        <f t="shared" si="85"/>
        <v>#VALUE!</v>
      </c>
      <c r="AV50" s="119"/>
      <c r="AW50" s="119"/>
      <c r="AX50" t="str">
        <f t="shared" si="87"/>
        <v/>
      </c>
      <c r="AY50" t="e">
        <f t="array" ref="AY50">IF(ROW(AZ49)&gt; COUNTA($AZ$2:$AZ$113), "",INDEX($AZ:$AZ, SMALL(IF(AZ$2:AZ$113&lt;&gt;"",ROW($2:$113)), ROW(AY49))))</f>
        <v>#NUM!</v>
      </c>
      <c r="AZ50" t="str">
        <f t="shared" si="88"/>
        <v/>
      </c>
      <c r="BA50" t="s">
        <v>128</v>
      </c>
      <c r="BB50">
        <v>39.098300000000002</v>
      </c>
      <c r="BC50" t="s">
        <v>126</v>
      </c>
      <c r="BE50">
        <v>19</v>
      </c>
      <c r="BG50">
        <f t="shared" si="89"/>
        <v>0</v>
      </c>
      <c r="BH50">
        <f t="shared" si="90"/>
        <v>0</v>
      </c>
      <c r="BJ50" s="117" t="e">
        <f t="shared" si="91"/>
        <v>#DIV/0!</v>
      </c>
      <c r="BK50" s="119"/>
      <c r="BL50" s="119"/>
      <c r="BM50" s="119"/>
      <c r="BN50" s="119"/>
      <c r="BO50" s="119"/>
      <c r="BP50" s="119"/>
      <c r="BQ50" s="119"/>
      <c r="BR50" s="119"/>
      <c r="BS50" s="119"/>
      <c r="BT50" s="119"/>
      <c r="BU50" s="119"/>
      <c r="BV50" s="119"/>
      <c r="BW50" s="119"/>
      <c r="BX50" s="119"/>
      <c r="BY50" s="119"/>
      <c r="BZ50" s="119"/>
      <c r="CA50" s="119"/>
      <c r="CB50" s="119"/>
      <c r="CC50" s="119"/>
      <c r="CD50" s="119"/>
      <c r="CE50" s="119"/>
    </row>
    <row r="51" spans="1:83" x14ac:dyDescent="0.25">
      <c r="A51">
        <f t="shared" si="86"/>
        <v>51</v>
      </c>
      <c r="D51" t="s">
        <v>429</v>
      </c>
      <c r="E51" s="125" t="s">
        <v>428</v>
      </c>
      <c r="F51" t="e">
        <f>LEFT(F50,SEARCH(")",F50,1))</f>
        <v>#VALUE!</v>
      </c>
      <c r="H51" s="123" t="str">
        <f t="shared" si="46"/>
        <v/>
      </c>
      <c r="I51" s="122" t="str">
        <f t="shared" si="47"/>
        <v/>
      </c>
      <c r="J51" s="121" t="str">
        <f t="shared" si="48"/>
        <v/>
      </c>
      <c r="K51" s="120" t="e">
        <f t="shared" si="49"/>
        <v>#VALUE!</v>
      </c>
      <c r="L51" s="123" t="str">
        <f t="shared" si="50"/>
        <v/>
      </c>
      <c r="M51" s="122" t="str">
        <f t="shared" si="51"/>
        <v/>
      </c>
      <c r="N51" s="121" t="str">
        <f t="shared" si="52"/>
        <v/>
      </c>
      <c r="O51" s="120" t="e">
        <f t="shared" si="53"/>
        <v>#VALUE!</v>
      </c>
      <c r="P51" s="123" t="str">
        <f t="shared" si="54"/>
        <v/>
      </c>
      <c r="Q51" s="122" t="str">
        <f t="shared" si="55"/>
        <v/>
      </c>
      <c r="R51" s="121" t="str">
        <f t="shared" si="56"/>
        <v/>
      </c>
      <c r="S51" s="120" t="e">
        <f t="shared" si="57"/>
        <v>#VALUE!</v>
      </c>
      <c r="T51" s="123" t="str">
        <f t="shared" si="58"/>
        <v/>
      </c>
      <c r="U51" s="122" t="str">
        <f t="shared" si="59"/>
        <v/>
      </c>
      <c r="V51" s="121" t="str">
        <f t="shared" si="60"/>
        <v/>
      </c>
      <c r="W51" s="120" t="e">
        <f t="shared" si="61"/>
        <v>#VALUE!</v>
      </c>
      <c r="X51" s="123" t="str">
        <f t="shared" si="62"/>
        <v/>
      </c>
      <c r="Y51" s="122" t="str">
        <f t="shared" si="63"/>
        <v/>
      </c>
      <c r="Z51" s="121" t="str">
        <f t="shared" si="64"/>
        <v/>
      </c>
      <c r="AA51" s="120" t="e">
        <f t="shared" si="65"/>
        <v>#VALUE!</v>
      </c>
      <c r="AB51" s="123" t="str">
        <f t="shared" si="66"/>
        <v/>
      </c>
      <c r="AC51" s="122" t="str">
        <f t="shared" si="67"/>
        <v/>
      </c>
      <c r="AD51" s="121" t="str">
        <f t="shared" si="68"/>
        <v/>
      </c>
      <c r="AE51" s="120" t="e">
        <f t="shared" si="69"/>
        <v>#VALUE!</v>
      </c>
      <c r="AF51" s="123" t="str">
        <f t="shared" si="70"/>
        <v/>
      </c>
      <c r="AG51" s="122" t="str">
        <f t="shared" si="71"/>
        <v/>
      </c>
      <c r="AH51" s="121" t="str">
        <f t="shared" si="72"/>
        <v/>
      </c>
      <c r="AI51" s="120" t="e">
        <f t="shared" si="73"/>
        <v>#VALUE!</v>
      </c>
      <c r="AJ51" s="123" t="str">
        <f t="shared" si="74"/>
        <v/>
      </c>
      <c r="AK51" s="122" t="str">
        <f t="shared" si="75"/>
        <v/>
      </c>
      <c r="AL51" s="121" t="str">
        <f t="shared" si="76"/>
        <v/>
      </c>
      <c r="AM51" s="120" t="e">
        <f t="shared" si="77"/>
        <v>#VALUE!</v>
      </c>
      <c r="AN51" s="123" t="str">
        <f t="shared" si="78"/>
        <v/>
      </c>
      <c r="AO51" s="122" t="str">
        <f t="shared" si="79"/>
        <v/>
      </c>
      <c r="AP51" s="121" t="str">
        <f t="shared" si="80"/>
        <v/>
      </c>
      <c r="AQ51" s="120" t="e">
        <f t="shared" si="81"/>
        <v>#VALUE!</v>
      </c>
      <c r="AR51" s="123" t="str">
        <f t="shared" si="82"/>
        <v/>
      </c>
      <c r="AS51" s="122" t="str">
        <f t="shared" si="83"/>
        <v/>
      </c>
      <c r="AT51" s="121" t="str">
        <f t="shared" si="84"/>
        <v/>
      </c>
      <c r="AU51" s="120" t="e">
        <f t="shared" si="85"/>
        <v>#VALUE!</v>
      </c>
      <c r="AV51" s="119"/>
      <c r="AW51" s="119"/>
      <c r="AX51" t="str">
        <f t="shared" si="87"/>
        <v/>
      </c>
      <c r="AY51" t="e">
        <f t="array" ref="AY51">IF(ROW(AZ50)&gt; COUNTA($AZ$2:$AZ$113), "",INDEX($AZ:$AZ, SMALL(IF(AZ$2:AZ$113&lt;&gt;"",ROW($2:$113)), ROW(AY50))))</f>
        <v>#NUM!</v>
      </c>
      <c r="AZ51" t="str">
        <f t="shared" si="88"/>
        <v/>
      </c>
      <c r="BA51" t="s">
        <v>172</v>
      </c>
      <c r="BB51">
        <v>83.8</v>
      </c>
      <c r="BC51" t="s">
        <v>171</v>
      </c>
      <c r="BE51">
        <v>36</v>
      </c>
      <c r="BG51">
        <f t="shared" si="89"/>
        <v>0</v>
      </c>
      <c r="BH51">
        <f t="shared" si="90"/>
        <v>0</v>
      </c>
      <c r="BJ51" s="117" t="e">
        <f t="shared" si="91"/>
        <v>#DIV/0!</v>
      </c>
      <c r="BK51" s="119"/>
      <c r="BL51" s="119"/>
      <c r="BM51" s="119"/>
      <c r="BN51" s="119"/>
      <c r="BO51" s="119"/>
      <c r="BP51" s="119"/>
      <c r="BQ51" s="119"/>
      <c r="BR51" s="119"/>
      <c r="BS51" s="119"/>
      <c r="BT51" s="119"/>
      <c r="BU51" s="119"/>
      <c r="BV51" s="119"/>
      <c r="BW51" s="119"/>
      <c r="BX51" s="119"/>
      <c r="BY51" s="119"/>
      <c r="BZ51" s="119"/>
      <c r="CA51" s="119"/>
      <c r="CB51" s="119"/>
      <c r="CC51" s="119"/>
      <c r="CD51" s="119"/>
      <c r="CE51" s="119"/>
    </row>
    <row r="52" spans="1:83" x14ac:dyDescent="0.25">
      <c r="A52">
        <f t="shared" si="86"/>
        <v>52</v>
      </c>
      <c r="E52" s="125" t="s">
        <v>427</v>
      </c>
      <c r="F52" t="e">
        <f>RIGHT(F50,LEN(F50)-LEN(F51))</f>
        <v>#VALUE!</v>
      </c>
      <c r="H52" s="123" t="str">
        <f t="shared" si="46"/>
        <v/>
      </c>
      <c r="I52" s="122" t="str">
        <f t="shared" si="47"/>
        <v/>
      </c>
      <c r="J52" s="121" t="str">
        <f t="shared" si="48"/>
        <v/>
      </c>
      <c r="K52" s="120" t="e">
        <f t="shared" si="49"/>
        <v>#VALUE!</v>
      </c>
      <c r="L52" s="123" t="str">
        <f t="shared" si="50"/>
        <v/>
      </c>
      <c r="M52" s="122" t="str">
        <f t="shared" si="51"/>
        <v/>
      </c>
      <c r="N52" s="121" t="str">
        <f t="shared" si="52"/>
        <v/>
      </c>
      <c r="O52" s="120" t="e">
        <f t="shared" si="53"/>
        <v>#VALUE!</v>
      </c>
      <c r="P52" s="123" t="str">
        <f t="shared" si="54"/>
        <v/>
      </c>
      <c r="Q52" s="122" t="str">
        <f t="shared" si="55"/>
        <v/>
      </c>
      <c r="R52" s="121" t="str">
        <f t="shared" si="56"/>
        <v/>
      </c>
      <c r="S52" s="120" t="e">
        <f t="shared" si="57"/>
        <v>#VALUE!</v>
      </c>
      <c r="T52" s="123" t="str">
        <f t="shared" si="58"/>
        <v/>
      </c>
      <c r="U52" s="122" t="str">
        <f t="shared" si="59"/>
        <v/>
      </c>
      <c r="V52" s="121" t="str">
        <f t="shared" si="60"/>
        <v/>
      </c>
      <c r="W52" s="120" t="e">
        <f t="shared" si="61"/>
        <v>#VALUE!</v>
      </c>
      <c r="X52" s="123" t="str">
        <f t="shared" si="62"/>
        <v/>
      </c>
      <c r="Y52" s="122" t="str">
        <f t="shared" si="63"/>
        <v/>
      </c>
      <c r="Z52" s="121" t="str">
        <f t="shared" si="64"/>
        <v/>
      </c>
      <c r="AA52" s="120" t="e">
        <f t="shared" si="65"/>
        <v>#VALUE!</v>
      </c>
      <c r="AB52" s="123" t="str">
        <f t="shared" si="66"/>
        <v/>
      </c>
      <c r="AC52" s="122" t="str">
        <f t="shared" si="67"/>
        <v/>
      </c>
      <c r="AD52" s="121" t="str">
        <f t="shared" si="68"/>
        <v/>
      </c>
      <c r="AE52" s="120" t="e">
        <f t="shared" si="69"/>
        <v>#VALUE!</v>
      </c>
      <c r="AF52" s="123" t="str">
        <f t="shared" si="70"/>
        <v/>
      </c>
      <c r="AG52" s="122" t="str">
        <f t="shared" si="71"/>
        <v/>
      </c>
      <c r="AH52" s="121" t="str">
        <f t="shared" si="72"/>
        <v/>
      </c>
      <c r="AI52" s="120" t="e">
        <f t="shared" si="73"/>
        <v>#VALUE!</v>
      </c>
      <c r="AJ52" s="123" t="str">
        <f t="shared" si="74"/>
        <v/>
      </c>
      <c r="AK52" s="122" t="str">
        <f t="shared" si="75"/>
        <v/>
      </c>
      <c r="AL52" s="121" t="str">
        <f t="shared" si="76"/>
        <v/>
      </c>
      <c r="AM52" s="120" t="e">
        <f t="shared" si="77"/>
        <v>#VALUE!</v>
      </c>
      <c r="AN52" s="123" t="str">
        <f t="shared" si="78"/>
        <v/>
      </c>
      <c r="AO52" s="122" t="str">
        <f t="shared" si="79"/>
        <v/>
      </c>
      <c r="AP52" s="121" t="str">
        <f t="shared" si="80"/>
        <v/>
      </c>
      <c r="AQ52" s="120" t="e">
        <f t="shared" si="81"/>
        <v>#VALUE!</v>
      </c>
      <c r="AR52" s="123" t="str">
        <f t="shared" si="82"/>
        <v/>
      </c>
      <c r="AS52" s="122" t="str">
        <f t="shared" si="83"/>
        <v/>
      </c>
      <c r="AT52" s="121" t="str">
        <f t="shared" si="84"/>
        <v/>
      </c>
      <c r="AU52" s="120" t="e">
        <f t="shared" si="85"/>
        <v>#VALUE!</v>
      </c>
      <c r="AV52" s="119"/>
      <c r="AW52" s="119"/>
      <c r="AX52" t="str">
        <f t="shared" si="87"/>
        <v/>
      </c>
      <c r="AY52" t="e">
        <f t="array" ref="AY52">IF(ROW(AZ51)&gt; COUNTA($AZ$2:$AZ$113), "",INDEX($AZ:$AZ, SMALL(IF(AZ$2:AZ$113&lt;&gt;"",ROW($2:$113)), ROW(AY51))))</f>
        <v>#NUM!</v>
      </c>
      <c r="AZ52" t="str">
        <f t="shared" si="88"/>
        <v/>
      </c>
      <c r="BA52" t="s">
        <v>222</v>
      </c>
      <c r="BB52">
        <v>138.90549999999999</v>
      </c>
      <c r="BC52" t="s">
        <v>220</v>
      </c>
      <c r="BE52">
        <v>57</v>
      </c>
      <c r="BG52">
        <f t="shared" si="89"/>
        <v>0</v>
      </c>
      <c r="BH52">
        <f t="shared" si="90"/>
        <v>0</v>
      </c>
      <c r="BJ52" s="117" t="e">
        <f t="shared" si="91"/>
        <v>#DIV/0!</v>
      </c>
      <c r="BK52" s="119"/>
      <c r="BL52" s="119"/>
      <c r="BM52" s="119"/>
      <c r="BN52" s="119"/>
      <c r="BO52" s="119"/>
      <c r="BP52" s="119"/>
      <c r="BQ52" s="119"/>
      <c r="BR52" s="119"/>
      <c r="BS52" s="119"/>
      <c r="BT52" s="119"/>
      <c r="BU52" s="119"/>
      <c r="BV52" s="119"/>
      <c r="BW52" s="119"/>
      <c r="BX52" s="119"/>
      <c r="BY52" s="119"/>
      <c r="BZ52" s="119"/>
      <c r="CA52" s="119"/>
      <c r="CB52" s="119"/>
      <c r="CC52" s="119"/>
      <c r="CD52" s="119"/>
      <c r="CE52" s="119"/>
    </row>
    <row r="53" spans="1:83" x14ac:dyDescent="0.25">
      <c r="A53">
        <f t="shared" si="86"/>
        <v>53</v>
      </c>
      <c r="E53" s="125" t="s">
        <v>418</v>
      </c>
      <c r="F53" t="e">
        <f>MAX(_xlfn.NUMBERVALUE(LEFT(F52),1),IFERROR(_xlfn.NUMBERVALUE(LEFT(F52,2)),0),IFERROR(_xlfn.NUMBERVALUE(LEFT(F52,3)),0))</f>
        <v>#VALUE!</v>
      </c>
      <c r="H53" s="123" t="str">
        <f t="shared" si="46"/>
        <v/>
      </c>
      <c r="I53" s="122" t="str">
        <f t="shared" si="47"/>
        <v/>
      </c>
      <c r="J53" s="121" t="str">
        <f t="shared" si="48"/>
        <v/>
      </c>
      <c r="K53" s="120" t="e">
        <f t="shared" si="49"/>
        <v>#VALUE!</v>
      </c>
      <c r="L53" s="123" t="str">
        <f t="shared" si="50"/>
        <v/>
      </c>
      <c r="M53" s="122" t="str">
        <f t="shared" si="51"/>
        <v/>
      </c>
      <c r="N53" s="121" t="str">
        <f t="shared" si="52"/>
        <v/>
      </c>
      <c r="O53" s="120" t="e">
        <f t="shared" si="53"/>
        <v>#VALUE!</v>
      </c>
      <c r="P53" s="123" t="str">
        <f t="shared" si="54"/>
        <v/>
      </c>
      <c r="Q53" s="122" t="str">
        <f t="shared" si="55"/>
        <v/>
      </c>
      <c r="R53" s="121" t="str">
        <f t="shared" si="56"/>
        <v/>
      </c>
      <c r="S53" s="120" t="e">
        <f t="shared" si="57"/>
        <v>#VALUE!</v>
      </c>
      <c r="T53" s="123" t="str">
        <f t="shared" si="58"/>
        <v/>
      </c>
      <c r="U53" s="122" t="str">
        <f t="shared" si="59"/>
        <v/>
      </c>
      <c r="V53" s="121" t="str">
        <f t="shared" si="60"/>
        <v/>
      </c>
      <c r="W53" s="120" t="e">
        <f t="shared" si="61"/>
        <v>#VALUE!</v>
      </c>
      <c r="X53" s="123" t="str">
        <f t="shared" si="62"/>
        <v/>
      </c>
      <c r="Y53" s="122" t="str">
        <f t="shared" si="63"/>
        <v/>
      </c>
      <c r="Z53" s="121" t="str">
        <f t="shared" si="64"/>
        <v/>
      </c>
      <c r="AA53" s="120" t="e">
        <f t="shared" si="65"/>
        <v>#VALUE!</v>
      </c>
      <c r="AB53" s="123" t="str">
        <f t="shared" si="66"/>
        <v/>
      </c>
      <c r="AC53" s="122" t="str">
        <f t="shared" si="67"/>
        <v/>
      </c>
      <c r="AD53" s="121" t="str">
        <f t="shared" si="68"/>
        <v/>
      </c>
      <c r="AE53" s="120" t="e">
        <f t="shared" si="69"/>
        <v>#VALUE!</v>
      </c>
      <c r="AF53" s="123" t="str">
        <f t="shared" si="70"/>
        <v/>
      </c>
      <c r="AG53" s="122" t="str">
        <f t="shared" si="71"/>
        <v/>
      </c>
      <c r="AH53" s="121" t="str">
        <f t="shared" si="72"/>
        <v/>
      </c>
      <c r="AI53" s="120" t="e">
        <f t="shared" si="73"/>
        <v>#VALUE!</v>
      </c>
      <c r="AJ53" s="123" t="str">
        <f t="shared" si="74"/>
        <v/>
      </c>
      <c r="AK53" s="122" t="str">
        <f t="shared" si="75"/>
        <v/>
      </c>
      <c r="AL53" s="121" t="str">
        <f t="shared" si="76"/>
        <v/>
      </c>
      <c r="AM53" s="120" t="e">
        <f t="shared" si="77"/>
        <v>#VALUE!</v>
      </c>
      <c r="AN53" s="123" t="str">
        <f t="shared" si="78"/>
        <v/>
      </c>
      <c r="AO53" s="122" t="str">
        <f t="shared" si="79"/>
        <v/>
      </c>
      <c r="AP53" s="121" t="str">
        <f t="shared" si="80"/>
        <v/>
      </c>
      <c r="AQ53" s="120" t="e">
        <f t="shared" si="81"/>
        <v>#VALUE!</v>
      </c>
      <c r="AR53" s="123" t="str">
        <f t="shared" si="82"/>
        <v/>
      </c>
      <c r="AS53" s="122" t="str">
        <f t="shared" si="83"/>
        <v/>
      </c>
      <c r="AT53" s="121" t="str">
        <f t="shared" si="84"/>
        <v/>
      </c>
      <c r="AU53" s="120" t="e">
        <f t="shared" si="85"/>
        <v>#VALUE!</v>
      </c>
      <c r="AV53" s="119"/>
      <c r="AW53" s="119"/>
      <c r="AX53" t="str">
        <f t="shared" si="87"/>
        <v/>
      </c>
      <c r="AY53" t="e">
        <f t="array" ref="AY53">IF(ROW(AZ52)&gt; COUNTA($AZ$2:$AZ$113), "",INDEX($AZ:$AZ, SMALL(IF(AZ$2:AZ$113&lt;&gt;"",ROW($2:$113)), ROW(AY52))))</f>
        <v>#NUM!</v>
      </c>
      <c r="AZ53" t="str">
        <f t="shared" si="88"/>
        <v/>
      </c>
      <c r="BA53" t="s">
        <v>91</v>
      </c>
      <c r="BB53">
        <v>6.9409999999999998</v>
      </c>
      <c r="BC53" t="s">
        <v>90</v>
      </c>
      <c r="BE53">
        <v>3</v>
      </c>
      <c r="BG53">
        <f t="shared" si="89"/>
        <v>0</v>
      </c>
      <c r="BH53">
        <f t="shared" si="90"/>
        <v>0</v>
      </c>
      <c r="BJ53" s="117" t="e">
        <f t="shared" si="91"/>
        <v>#DIV/0!</v>
      </c>
      <c r="BK53" s="119"/>
      <c r="BL53" s="119"/>
      <c r="BM53" s="119"/>
      <c r="BN53" s="119"/>
      <c r="BO53" s="119"/>
      <c r="BP53" s="119"/>
      <c r="BQ53" s="119"/>
      <c r="BR53" s="119"/>
      <c r="BS53" s="119"/>
      <c r="BT53" s="119"/>
      <c r="BU53" s="119"/>
      <c r="BV53" s="119"/>
      <c r="BW53" s="119"/>
      <c r="BX53" s="119"/>
      <c r="BY53" s="119"/>
      <c r="BZ53" s="119"/>
      <c r="CA53" s="119"/>
      <c r="CB53" s="119"/>
      <c r="CC53" s="119"/>
      <c r="CD53" s="119"/>
      <c r="CE53" s="119"/>
    </row>
    <row r="54" spans="1:83" x14ac:dyDescent="0.25">
      <c r="A54">
        <f t="shared" si="86"/>
        <v>54</v>
      </c>
      <c r="E54" s="125" t="s">
        <v>426</v>
      </c>
      <c r="F54" t="e">
        <f>RIGHT(F52,LEN(F52)-LEN(F53))</f>
        <v>#VALUE!</v>
      </c>
      <c r="H54" s="123" t="str">
        <f t="shared" si="46"/>
        <v/>
      </c>
      <c r="I54" s="122" t="str">
        <f t="shared" si="47"/>
        <v/>
      </c>
      <c r="J54" s="121" t="str">
        <f t="shared" si="48"/>
        <v/>
      </c>
      <c r="K54" s="120" t="e">
        <f t="shared" si="49"/>
        <v>#VALUE!</v>
      </c>
      <c r="L54" s="123" t="str">
        <f t="shared" si="50"/>
        <v/>
      </c>
      <c r="M54" s="122" t="str">
        <f t="shared" si="51"/>
        <v/>
      </c>
      <c r="N54" s="121" t="str">
        <f t="shared" si="52"/>
        <v/>
      </c>
      <c r="O54" s="120" t="e">
        <f t="shared" si="53"/>
        <v>#VALUE!</v>
      </c>
      <c r="P54" s="123" t="str">
        <f t="shared" si="54"/>
        <v/>
      </c>
      <c r="Q54" s="122" t="str">
        <f t="shared" si="55"/>
        <v/>
      </c>
      <c r="R54" s="121" t="str">
        <f t="shared" si="56"/>
        <v/>
      </c>
      <c r="S54" s="120" t="e">
        <f t="shared" si="57"/>
        <v>#VALUE!</v>
      </c>
      <c r="T54" s="123" t="str">
        <f t="shared" si="58"/>
        <v/>
      </c>
      <c r="U54" s="122" t="str">
        <f t="shared" si="59"/>
        <v/>
      </c>
      <c r="V54" s="121" t="str">
        <f t="shared" si="60"/>
        <v/>
      </c>
      <c r="W54" s="120" t="e">
        <f t="shared" si="61"/>
        <v>#VALUE!</v>
      </c>
      <c r="X54" s="123" t="str">
        <f t="shared" si="62"/>
        <v/>
      </c>
      <c r="Y54" s="122" t="str">
        <f t="shared" si="63"/>
        <v/>
      </c>
      <c r="Z54" s="121" t="str">
        <f t="shared" si="64"/>
        <v/>
      </c>
      <c r="AA54" s="120" t="e">
        <f t="shared" si="65"/>
        <v>#VALUE!</v>
      </c>
      <c r="AB54" s="123" t="str">
        <f t="shared" si="66"/>
        <v/>
      </c>
      <c r="AC54" s="122" t="str">
        <f t="shared" si="67"/>
        <v/>
      </c>
      <c r="AD54" s="121" t="str">
        <f t="shared" si="68"/>
        <v/>
      </c>
      <c r="AE54" s="120" t="e">
        <f t="shared" si="69"/>
        <v>#VALUE!</v>
      </c>
      <c r="AF54" s="123" t="str">
        <f t="shared" si="70"/>
        <v/>
      </c>
      <c r="AG54" s="122" t="str">
        <f t="shared" si="71"/>
        <v/>
      </c>
      <c r="AH54" s="121" t="str">
        <f t="shared" si="72"/>
        <v/>
      </c>
      <c r="AI54" s="120" t="e">
        <f t="shared" si="73"/>
        <v>#VALUE!</v>
      </c>
      <c r="AJ54" s="123" t="str">
        <f t="shared" si="74"/>
        <v/>
      </c>
      <c r="AK54" s="122" t="str">
        <f t="shared" si="75"/>
        <v/>
      </c>
      <c r="AL54" s="121" t="str">
        <f t="shared" si="76"/>
        <v/>
      </c>
      <c r="AM54" s="120" t="e">
        <f t="shared" si="77"/>
        <v>#VALUE!</v>
      </c>
      <c r="AN54" s="123" t="str">
        <f t="shared" si="78"/>
        <v/>
      </c>
      <c r="AO54" s="122" t="str">
        <f t="shared" si="79"/>
        <v/>
      </c>
      <c r="AP54" s="121" t="str">
        <f t="shared" si="80"/>
        <v/>
      </c>
      <c r="AQ54" s="120" t="e">
        <f t="shared" si="81"/>
        <v>#VALUE!</v>
      </c>
      <c r="AR54" s="123" t="str">
        <f t="shared" si="82"/>
        <v/>
      </c>
      <c r="AS54" s="122" t="str">
        <f t="shared" si="83"/>
        <v/>
      </c>
      <c r="AT54" s="121" t="str">
        <f t="shared" si="84"/>
        <v/>
      </c>
      <c r="AU54" s="120" t="e">
        <f t="shared" si="85"/>
        <v>#VALUE!</v>
      </c>
      <c r="AV54" s="119"/>
      <c r="AW54" s="119"/>
      <c r="AX54" t="str">
        <f t="shared" si="87"/>
        <v/>
      </c>
      <c r="AY54" t="e">
        <f t="array" ref="AY54">IF(ROW(AZ53)&gt; COUNTA($AZ$2:$AZ$113), "",INDEX($AZ:$AZ, SMALL(IF(AZ$2:AZ$113&lt;&gt;"",ROW($2:$113)), ROW(AY53))))</f>
        <v>#NUM!</v>
      </c>
      <c r="AZ54" t="str">
        <f t="shared" si="88"/>
        <v/>
      </c>
      <c r="BA54" t="s">
        <v>324</v>
      </c>
      <c r="BB54">
        <v>262</v>
      </c>
      <c r="BC54" t="s">
        <v>425</v>
      </c>
      <c r="BE54">
        <v>103</v>
      </c>
      <c r="BG54">
        <f t="shared" si="89"/>
        <v>0</v>
      </c>
      <c r="BH54">
        <f t="shared" si="90"/>
        <v>0</v>
      </c>
      <c r="BJ54" s="117" t="e">
        <f t="shared" si="91"/>
        <v>#DIV/0!</v>
      </c>
      <c r="BK54" s="119"/>
      <c r="BL54" s="119"/>
      <c r="BM54" s="119"/>
      <c r="BN54" s="119"/>
      <c r="BO54" s="119"/>
      <c r="BP54" s="119"/>
      <c r="BQ54" s="119"/>
      <c r="BR54" s="119"/>
      <c r="BS54" s="119"/>
      <c r="BT54" s="119"/>
      <c r="BU54" s="119"/>
      <c r="BV54" s="119"/>
      <c r="BW54" s="119"/>
      <c r="BX54" s="119"/>
      <c r="BY54" s="119"/>
      <c r="BZ54" s="119"/>
      <c r="CA54" s="119"/>
      <c r="CB54" s="119"/>
      <c r="CC54" s="119"/>
      <c r="CD54" s="119"/>
      <c r="CE54" s="119"/>
    </row>
    <row r="55" spans="1:83" x14ac:dyDescent="0.25">
      <c r="A55">
        <f t="shared" si="86"/>
        <v>55</v>
      </c>
      <c r="E55" s="124" t="s">
        <v>424</v>
      </c>
      <c r="F55" t="e">
        <f>LEFT(F54,SEARCH("(",F54,1))</f>
        <v>#VALUE!</v>
      </c>
      <c r="H55" s="123" t="str">
        <f t="shared" si="46"/>
        <v/>
      </c>
      <c r="I55" s="122" t="str">
        <f t="shared" si="47"/>
        <v/>
      </c>
      <c r="J55" s="121" t="str">
        <f t="shared" si="48"/>
        <v/>
      </c>
      <c r="K55" s="120" t="e">
        <f t="shared" si="49"/>
        <v>#VALUE!</v>
      </c>
      <c r="L55" s="123" t="str">
        <f t="shared" si="50"/>
        <v/>
      </c>
      <c r="M55" s="122" t="str">
        <f t="shared" si="51"/>
        <v/>
      </c>
      <c r="N55" s="121" t="str">
        <f t="shared" si="52"/>
        <v/>
      </c>
      <c r="O55" s="120" t="e">
        <f t="shared" si="53"/>
        <v>#VALUE!</v>
      </c>
      <c r="P55" s="123" t="str">
        <f t="shared" si="54"/>
        <v/>
      </c>
      <c r="Q55" s="122" t="str">
        <f t="shared" si="55"/>
        <v/>
      </c>
      <c r="R55" s="121" t="str">
        <f t="shared" si="56"/>
        <v/>
      </c>
      <c r="S55" s="120" t="e">
        <f t="shared" si="57"/>
        <v>#VALUE!</v>
      </c>
      <c r="T55" s="123" t="str">
        <f t="shared" si="58"/>
        <v/>
      </c>
      <c r="U55" s="122" t="str">
        <f t="shared" si="59"/>
        <v/>
      </c>
      <c r="V55" s="121" t="str">
        <f t="shared" si="60"/>
        <v/>
      </c>
      <c r="W55" s="120" t="e">
        <f t="shared" si="61"/>
        <v>#VALUE!</v>
      </c>
      <c r="X55" s="123" t="str">
        <f t="shared" si="62"/>
        <v/>
      </c>
      <c r="Y55" s="122" t="str">
        <f t="shared" si="63"/>
        <v/>
      </c>
      <c r="Z55" s="121" t="str">
        <f t="shared" si="64"/>
        <v/>
      </c>
      <c r="AA55" s="120" t="e">
        <f t="shared" si="65"/>
        <v>#VALUE!</v>
      </c>
      <c r="AB55" s="123" t="str">
        <f t="shared" si="66"/>
        <v/>
      </c>
      <c r="AC55" s="122" t="str">
        <f t="shared" si="67"/>
        <v/>
      </c>
      <c r="AD55" s="121" t="str">
        <f t="shared" si="68"/>
        <v/>
      </c>
      <c r="AE55" s="120" t="e">
        <f t="shared" si="69"/>
        <v>#VALUE!</v>
      </c>
      <c r="AF55" s="123" t="str">
        <f t="shared" si="70"/>
        <v/>
      </c>
      <c r="AG55" s="122" t="str">
        <f t="shared" si="71"/>
        <v/>
      </c>
      <c r="AH55" s="121" t="str">
        <f t="shared" si="72"/>
        <v/>
      </c>
      <c r="AI55" s="120" t="e">
        <f t="shared" si="73"/>
        <v>#VALUE!</v>
      </c>
      <c r="AJ55" s="123" t="str">
        <f t="shared" si="74"/>
        <v/>
      </c>
      <c r="AK55" s="122" t="str">
        <f t="shared" si="75"/>
        <v/>
      </c>
      <c r="AL55" s="121" t="str">
        <f t="shared" si="76"/>
        <v/>
      </c>
      <c r="AM55" s="120" t="e">
        <f t="shared" si="77"/>
        <v>#VALUE!</v>
      </c>
      <c r="AN55" s="123" t="str">
        <f t="shared" si="78"/>
        <v/>
      </c>
      <c r="AO55" s="122" t="str">
        <f t="shared" si="79"/>
        <v/>
      </c>
      <c r="AP55" s="121" t="str">
        <f t="shared" si="80"/>
        <v/>
      </c>
      <c r="AQ55" s="120" t="e">
        <f t="shared" si="81"/>
        <v>#VALUE!</v>
      </c>
      <c r="AR55" s="123" t="str">
        <f t="shared" si="82"/>
        <v/>
      </c>
      <c r="AS55" s="122" t="str">
        <f t="shared" si="83"/>
        <v/>
      </c>
      <c r="AT55" s="121" t="str">
        <f t="shared" si="84"/>
        <v/>
      </c>
      <c r="AU55" s="120" t="e">
        <f t="shared" si="85"/>
        <v>#VALUE!</v>
      </c>
      <c r="AV55" s="119"/>
      <c r="AW55" s="119"/>
      <c r="AX55" t="str">
        <f t="shared" si="87"/>
        <v/>
      </c>
      <c r="AY55" t="e">
        <f t="array" ref="AY55">IF(ROW(AZ54)&gt; COUNTA($AZ$2:$AZ$113), "",INDEX($AZ:$AZ, SMALL(IF(AZ$2:AZ$113&lt;&gt;"",ROW($2:$113)), ROW(AY54))))</f>
        <v>#NUM!</v>
      </c>
      <c r="AZ55" t="str">
        <f t="shared" si="88"/>
        <v/>
      </c>
      <c r="BA55" t="s">
        <v>253</v>
      </c>
      <c r="BB55">
        <v>174.96700000000001</v>
      </c>
      <c r="BC55" t="s">
        <v>252</v>
      </c>
      <c r="BE55">
        <v>71</v>
      </c>
      <c r="BG55">
        <f t="shared" si="89"/>
        <v>0</v>
      </c>
      <c r="BH55">
        <f t="shared" si="90"/>
        <v>0</v>
      </c>
      <c r="BJ55" s="117" t="e">
        <f t="shared" si="91"/>
        <v>#DIV/0!</v>
      </c>
      <c r="BK55" s="119"/>
      <c r="BL55" s="119"/>
      <c r="BM55" s="119"/>
      <c r="BN55" s="119"/>
      <c r="BO55" s="119"/>
      <c r="BP55" s="119"/>
      <c r="BQ55" s="119"/>
      <c r="BR55" s="119"/>
      <c r="BS55" s="119"/>
      <c r="BT55" s="119"/>
      <c r="BU55" s="119"/>
      <c r="BV55" s="119"/>
      <c r="BW55" s="119"/>
      <c r="BX55" s="119"/>
      <c r="BY55" s="119"/>
      <c r="BZ55" s="119"/>
      <c r="CA55" s="119"/>
      <c r="CB55" s="119"/>
      <c r="CC55" s="119"/>
      <c r="CD55" s="119"/>
      <c r="CE55" s="119"/>
    </row>
    <row r="56" spans="1:83" x14ac:dyDescent="0.25">
      <c r="A56">
        <f t="shared" si="86"/>
        <v>56</v>
      </c>
      <c r="E56" s="124" t="s">
        <v>423</v>
      </c>
      <c r="F56" t="e">
        <f>RIGHT(F54,LEN(F54)-LEN(F55))</f>
        <v>#VALUE!</v>
      </c>
      <c r="H56" s="123" t="str">
        <f t="shared" si="46"/>
        <v/>
      </c>
      <c r="I56" s="122" t="str">
        <f t="shared" si="47"/>
        <v/>
      </c>
      <c r="J56" s="121" t="str">
        <f t="shared" si="48"/>
        <v/>
      </c>
      <c r="K56" s="120" t="e">
        <f t="shared" si="49"/>
        <v>#VALUE!</v>
      </c>
      <c r="L56" s="123" t="str">
        <f t="shared" si="50"/>
        <v/>
      </c>
      <c r="M56" s="122" t="str">
        <f t="shared" si="51"/>
        <v/>
      </c>
      <c r="N56" s="121" t="str">
        <f t="shared" si="52"/>
        <v/>
      </c>
      <c r="O56" s="120" t="e">
        <f t="shared" si="53"/>
        <v>#VALUE!</v>
      </c>
      <c r="P56" s="123" t="str">
        <f t="shared" si="54"/>
        <v/>
      </c>
      <c r="Q56" s="122" t="str">
        <f t="shared" si="55"/>
        <v/>
      </c>
      <c r="R56" s="121" t="str">
        <f t="shared" si="56"/>
        <v/>
      </c>
      <c r="S56" s="120" t="e">
        <f t="shared" si="57"/>
        <v>#VALUE!</v>
      </c>
      <c r="T56" s="123" t="str">
        <f t="shared" si="58"/>
        <v/>
      </c>
      <c r="U56" s="122" t="str">
        <f t="shared" si="59"/>
        <v/>
      </c>
      <c r="V56" s="121" t="str">
        <f t="shared" si="60"/>
        <v/>
      </c>
      <c r="W56" s="120" t="e">
        <f t="shared" si="61"/>
        <v>#VALUE!</v>
      </c>
      <c r="X56" s="123" t="str">
        <f t="shared" si="62"/>
        <v/>
      </c>
      <c r="Y56" s="122" t="str">
        <f t="shared" si="63"/>
        <v/>
      </c>
      <c r="Z56" s="121" t="str">
        <f t="shared" si="64"/>
        <v/>
      </c>
      <c r="AA56" s="120" t="e">
        <f t="shared" si="65"/>
        <v>#VALUE!</v>
      </c>
      <c r="AB56" s="123" t="str">
        <f t="shared" si="66"/>
        <v/>
      </c>
      <c r="AC56" s="122" t="str">
        <f t="shared" si="67"/>
        <v/>
      </c>
      <c r="AD56" s="121" t="str">
        <f t="shared" si="68"/>
        <v/>
      </c>
      <c r="AE56" s="120" t="e">
        <f t="shared" si="69"/>
        <v>#VALUE!</v>
      </c>
      <c r="AF56" s="123" t="str">
        <f t="shared" si="70"/>
        <v/>
      </c>
      <c r="AG56" s="122" t="str">
        <f t="shared" si="71"/>
        <v/>
      </c>
      <c r="AH56" s="121" t="str">
        <f t="shared" si="72"/>
        <v/>
      </c>
      <c r="AI56" s="120" t="e">
        <f t="shared" si="73"/>
        <v>#VALUE!</v>
      </c>
      <c r="AJ56" s="123" t="str">
        <f t="shared" si="74"/>
        <v/>
      </c>
      <c r="AK56" s="122" t="str">
        <f t="shared" si="75"/>
        <v/>
      </c>
      <c r="AL56" s="121" t="str">
        <f t="shared" si="76"/>
        <v/>
      </c>
      <c r="AM56" s="120" t="e">
        <f t="shared" si="77"/>
        <v>#VALUE!</v>
      </c>
      <c r="AN56" s="123" t="str">
        <f t="shared" si="78"/>
        <v/>
      </c>
      <c r="AO56" s="122" t="str">
        <f t="shared" si="79"/>
        <v/>
      </c>
      <c r="AP56" s="121" t="str">
        <f t="shared" si="80"/>
        <v/>
      </c>
      <c r="AQ56" s="120" t="e">
        <f t="shared" si="81"/>
        <v>#VALUE!</v>
      </c>
      <c r="AR56" s="123" t="str">
        <f t="shared" si="82"/>
        <v/>
      </c>
      <c r="AS56" s="122" t="str">
        <f t="shared" si="83"/>
        <v/>
      </c>
      <c r="AT56" s="121" t="str">
        <f t="shared" si="84"/>
        <v/>
      </c>
      <c r="AU56" s="120" t="e">
        <f t="shared" si="85"/>
        <v>#VALUE!</v>
      </c>
      <c r="AV56" s="119"/>
      <c r="AW56" s="119"/>
      <c r="AX56" t="str">
        <f t="shared" si="87"/>
        <v/>
      </c>
      <c r="AY56" t="e">
        <f t="array" ref="AY56">IF(ROW(AZ55)&gt; COUNTA($AZ$2:$AZ$113), "",INDEX($AZ:$AZ, SMALL(IF(AZ$2:AZ$113&lt;&gt;"",ROW($2:$113)), ROW(AY55))))</f>
        <v>#NUM!</v>
      </c>
      <c r="AZ56" t="str">
        <f t="shared" si="88"/>
        <v/>
      </c>
      <c r="BA56" t="s">
        <v>422</v>
      </c>
      <c r="BB56">
        <v>258</v>
      </c>
      <c r="BC56" t="s">
        <v>319</v>
      </c>
      <c r="BE56">
        <v>101</v>
      </c>
      <c r="BG56">
        <f t="shared" si="89"/>
        <v>0</v>
      </c>
      <c r="BH56">
        <f t="shared" si="90"/>
        <v>0</v>
      </c>
      <c r="BJ56" s="117" t="e">
        <f t="shared" si="91"/>
        <v>#DIV/0!</v>
      </c>
      <c r="BK56" s="119"/>
      <c r="BL56" s="119"/>
      <c r="BM56" s="119"/>
      <c r="BN56" s="119"/>
      <c r="BO56" s="119"/>
      <c r="BP56" s="119"/>
      <c r="BQ56" s="119"/>
      <c r="BR56" s="119"/>
      <c r="BS56" s="119"/>
      <c r="BT56" s="119"/>
      <c r="BU56" s="119"/>
      <c r="BV56" s="119"/>
      <c r="BW56" s="119"/>
      <c r="BX56" s="119"/>
      <c r="BY56" s="119"/>
      <c r="BZ56" s="119"/>
      <c r="CA56" s="119"/>
      <c r="CB56" s="119"/>
      <c r="CC56" s="119"/>
      <c r="CD56" s="119"/>
      <c r="CE56" s="119"/>
    </row>
    <row r="57" spans="1:83" x14ac:dyDescent="0.25">
      <c r="A57">
        <f t="shared" si="86"/>
        <v>57</v>
      </c>
      <c r="D57" t="s">
        <v>421</v>
      </c>
      <c r="E57" s="124" t="s">
        <v>420</v>
      </c>
      <c r="F57" t="e">
        <f>LEFT(F56,SEARCH(")",F56,1))</f>
        <v>#VALUE!</v>
      </c>
      <c r="H57" s="123" t="str">
        <f t="shared" si="46"/>
        <v/>
      </c>
      <c r="I57" s="122" t="str">
        <f t="shared" si="47"/>
        <v/>
      </c>
      <c r="J57" s="121" t="str">
        <f t="shared" si="48"/>
        <v/>
      </c>
      <c r="K57" s="120" t="e">
        <f t="shared" si="49"/>
        <v>#VALUE!</v>
      </c>
      <c r="L57" s="123" t="str">
        <f t="shared" si="50"/>
        <v/>
      </c>
      <c r="M57" s="122" t="str">
        <f t="shared" si="51"/>
        <v/>
      </c>
      <c r="N57" s="121" t="str">
        <f t="shared" si="52"/>
        <v/>
      </c>
      <c r="O57" s="120" t="e">
        <f t="shared" si="53"/>
        <v>#VALUE!</v>
      </c>
      <c r="P57" s="123" t="str">
        <f t="shared" si="54"/>
        <v/>
      </c>
      <c r="Q57" s="122" t="str">
        <f t="shared" si="55"/>
        <v/>
      </c>
      <c r="R57" s="121" t="str">
        <f t="shared" si="56"/>
        <v/>
      </c>
      <c r="S57" s="120" t="e">
        <f t="shared" si="57"/>
        <v>#VALUE!</v>
      </c>
      <c r="T57" s="123" t="str">
        <f t="shared" si="58"/>
        <v/>
      </c>
      <c r="U57" s="122" t="str">
        <f t="shared" si="59"/>
        <v/>
      </c>
      <c r="V57" s="121" t="str">
        <f t="shared" si="60"/>
        <v/>
      </c>
      <c r="W57" s="120" t="e">
        <f t="shared" si="61"/>
        <v>#VALUE!</v>
      </c>
      <c r="X57" s="123" t="str">
        <f t="shared" si="62"/>
        <v/>
      </c>
      <c r="Y57" s="122" t="str">
        <f t="shared" si="63"/>
        <v/>
      </c>
      <c r="Z57" s="121" t="str">
        <f t="shared" si="64"/>
        <v/>
      </c>
      <c r="AA57" s="120" t="e">
        <f t="shared" si="65"/>
        <v>#VALUE!</v>
      </c>
      <c r="AB57" s="123" t="str">
        <f t="shared" si="66"/>
        <v/>
      </c>
      <c r="AC57" s="122" t="str">
        <f t="shared" si="67"/>
        <v/>
      </c>
      <c r="AD57" s="121" t="str">
        <f t="shared" si="68"/>
        <v/>
      </c>
      <c r="AE57" s="120" t="e">
        <f t="shared" si="69"/>
        <v>#VALUE!</v>
      </c>
      <c r="AF57" s="123" t="str">
        <f t="shared" si="70"/>
        <v/>
      </c>
      <c r="AG57" s="122" t="str">
        <f t="shared" si="71"/>
        <v/>
      </c>
      <c r="AH57" s="121" t="str">
        <f t="shared" si="72"/>
        <v/>
      </c>
      <c r="AI57" s="120" t="e">
        <f t="shared" si="73"/>
        <v>#VALUE!</v>
      </c>
      <c r="AJ57" s="123" t="str">
        <f t="shared" si="74"/>
        <v/>
      </c>
      <c r="AK57" s="122" t="str">
        <f t="shared" si="75"/>
        <v/>
      </c>
      <c r="AL57" s="121" t="str">
        <f t="shared" si="76"/>
        <v/>
      </c>
      <c r="AM57" s="120" t="e">
        <f t="shared" si="77"/>
        <v>#VALUE!</v>
      </c>
      <c r="AN57" s="123" t="str">
        <f t="shared" si="78"/>
        <v/>
      </c>
      <c r="AO57" s="122" t="str">
        <f t="shared" si="79"/>
        <v/>
      </c>
      <c r="AP57" s="121" t="str">
        <f t="shared" si="80"/>
        <v/>
      </c>
      <c r="AQ57" s="120" t="e">
        <f t="shared" si="81"/>
        <v>#VALUE!</v>
      </c>
      <c r="AR57" s="123" t="str">
        <f t="shared" si="82"/>
        <v/>
      </c>
      <c r="AS57" s="122" t="str">
        <f t="shared" si="83"/>
        <v/>
      </c>
      <c r="AT57" s="121" t="str">
        <f t="shared" si="84"/>
        <v/>
      </c>
      <c r="AU57" s="120" t="e">
        <f t="shared" si="85"/>
        <v>#VALUE!</v>
      </c>
      <c r="AV57" s="119"/>
      <c r="AW57" s="119"/>
      <c r="AX57" t="str">
        <f t="shared" si="87"/>
        <v/>
      </c>
      <c r="AY57" t="e">
        <f t="array" ref="AY57">IF(ROW(AZ56)&gt; COUNTA($AZ$2:$AZ$113), "",INDEX($AZ:$AZ, SMALL(IF(AZ$2:AZ$113&lt;&gt;"",ROW($2:$113)), ROW(AY56))))</f>
        <v>#NUM!</v>
      </c>
      <c r="AZ57" t="str">
        <f t="shared" si="88"/>
        <v/>
      </c>
      <c r="BA57" t="s">
        <v>111</v>
      </c>
      <c r="BB57">
        <v>24.305</v>
      </c>
      <c r="BC57" t="s">
        <v>110</v>
      </c>
      <c r="BE57">
        <v>12</v>
      </c>
      <c r="BG57">
        <f t="shared" si="89"/>
        <v>0</v>
      </c>
      <c r="BH57">
        <f t="shared" si="90"/>
        <v>0</v>
      </c>
      <c r="BJ57" s="117" t="e">
        <f t="shared" si="91"/>
        <v>#DIV/0!</v>
      </c>
      <c r="BK57" s="119"/>
      <c r="BL57" s="119"/>
      <c r="BM57" s="119"/>
      <c r="BN57" s="119"/>
      <c r="BO57" s="119"/>
      <c r="BP57" s="119"/>
      <c r="BQ57" s="119"/>
      <c r="BR57" s="119"/>
      <c r="BS57" s="119"/>
      <c r="BT57" s="119"/>
      <c r="BU57" s="119"/>
      <c r="BV57" s="119"/>
      <c r="BW57" s="119"/>
      <c r="BX57" s="119"/>
      <c r="BY57" s="119"/>
      <c r="BZ57" s="119"/>
      <c r="CA57" s="119"/>
      <c r="CB57" s="119"/>
      <c r="CC57" s="119"/>
      <c r="CD57" s="119"/>
      <c r="CE57" s="119"/>
    </row>
    <row r="58" spans="1:83" x14ac:dyDescent="0.25">
      <c r="A58">
        <f t="shared" si="86"/>
        <v>58</v>
      </c>
      <c r="E58" s="124" t="s">
        <v>419</v>
      </c>
      <c r="F58" t="e">
        <f>RIGHT(F56,LEN(F56)-LEN(F57))</f>
        <v>#VALUE!</v>
      </c>
      <c r="H58" s="123" t="str">
        <f t="shared" si="46"/>
        <v/>
      </c>
      <c r="I58" s="122" t="str">
        <f t="shared" si="47"/>
        <v/>
      </c>
      <c r="J58" s="121" t="str">
        <f t="shared" si="48"/>
        <v/>
      </c>
      <c r="K58" s="120" t="e">
        <f t="shared" si="49"/>
        <v>#VALUE!</v>
      </c>
      <c r="L58" s="123" t="str">
        <f t="shared" si="50"/>
        <v/>
      </c>
      <c r="M58" s="122" t="str">
        <f t="shared" si="51"/>
        <v/>
      </c>
      <c r="N58" s="121" t="str">
        <f t="shared" si="52"/>
        <v/>
      </c>
      <c r="O58" s="120" t="e">
        <f t="shared" si="53"/>
        <v>#VALUE!</v>
      </c>
      <c r="P58" s="123" t="str">
        <f t="shared" si="54"/>
        <v/>
      </c>
      <c r="Q58" s="122" t="str">
        <f t="shared" si="55"/>
        <v/>
      </c>
      <c r="R58" s="121" t="str">
        <f t="shared" si="56"/>
        <v/>
      </c>
      <c r="S58" s="120" t="e">
        <f t="shared" si="57"/>
        <v>#VALUE!</v>
      </c>
      <c r="T58" s="123" t="str">
        <f t="shared" si="58"/>
        <v/>
      </c>
      <c r="U58" s="122" t="str">
        <f t="shared" si="59"/>
        <v/>
      </c>
      <c r="V58" s="121" t="str">
        <f t="shared" si="60"/>
        <v/>
      </c>
      <c r="W58" s="120" t="e">
        <f t="shared" si="61"/>
        <v>#VALUE!</v>
      </c>
      <c r="X58" s="123" t="str">
        <f t="shared" si="62"/>
        <v/>
      </c>
      <c r="Y58" s="122" t="str">
        <f t="shared" si="63"/>
        <v/>
      </c>
      <c r="Z58" s="121" t="str">
        <f t="shared" si="64"/>
        <v/>
      </c>
      <c r="AA58" s="120" t="e">
        <f t="shared" si="65"/>
        <v>#VALUE!</v>
      </c>
      <c r="AB58" s="123" t="str">
        <f t="shared" si="66"/>
        <v/>
      </c>
      <c r="AC58" s="122" t="str">
        <f t="shared" si="67"/>
        <v/>
      </c>
      <c r="AD58" s="121" t="str">
        <f t="shared" si="68"/>
        <v/>
      </c>
      <c r="AE58" s="120" t="e">
        <f t="shared" si="69"/>
        <v>#VALUE!</v>
      </c>
      <c r="AF58" s="123" t="str">
        <f t="shared" si="70"/>
        <v/>
      </c>
      <c r="AG58" s="122" t="str">
        <f t="shared" si="71"/>
        <v/>
      </c>
      <c r="AH58" s="121" t="str">
        <f t="shared" si="72"/>
        <v/>
      </c>
      <c r="AI58" s="120" t="e">
        <f t="shared" si="73"/>
        <v>#VALUE!</v>
      </c>
      <c r="AJ58" s="123" t="str">
        <f t="shared" si="74"/>
        <v/>
      </c>
      <c r="AK58" s="122" t="str">
        <f t="shared" si="75"/>
        <v/>
      </c>
      <c r="AL58" s="121" t="str">
        <f t="shared" si="76"/>
        <v/>
      </c>
      <c r="AM58" s="120" t="e">
        <f t="shared" si="77"/>
        <v>#VALUE!</v>
      </c>
      <c r="AN58" s="123" t="str">
        <f t="shared" si="78"/>
        <v/>
      </c>
      <c r="AO58" s="122" t="str">
        <f t="shared" si="79"/>
        <v/>
      </c>
      <c r="AP58" s="121" t="str">
        <f t="shared" si="80"/>
        <v/>
      </c>
      <c r="AQ58" s="120" t="e">
        <f t="shared" si="81"/>
        <v>#VALUE!</v>
      </c>
      <c r="AR58" s="123" t="str">
        <f t="shared" si="82"/>
        <v/>
      </c>
      <c r="AS58" s="122" t="str">
        <f t="shared" si="83"/>
        <v/>
      </c>
      <c r="AT58" s="121" t="str">
        <f t="shared" si="84"/>
        <v/>
      </c>
      <c r="AU58" s="120" t="e">
        <f t="shared" si="85"/>
        <v>#VALUE!</v>
      </c>
      <c r="AV58" s="119"/>
      <c r="AW58" s="119"/>
      <c r="AX58" t="str">
        <f t="shared" si="87"/>
        <v/>
      </c>
      <c r="AY58" t="e">
        <f t="array" ref="AY58">IF(ROW(AZ57)&gt; COUNTA($AZ$2:$AZ$113), "",INDEX($AZ:$AZ, SMALL(IF(AZ$2:AZ$113&lt;&gt;"",ROW($2:$113)), ROW(AY57))))</f>
        <v>#NUM!</v>
      </c>
      <c r="AZ58" t="str">
        <f t="shared" si="88"/>
        <v/>
      </c>
      <c r="BA58" t="s">
        <v>143</v>
      </c>
      <c r="BB58">
        <v>54.938000000000002</v>
      </c>
      <c r="BC58" t="s">
        <v>141</v>
      </c>
      <c r="BE58">
        <v>25</v>
      </c>
      <c r="BG58">
        <f t="shared" si="89"/>
        <v>0</v>
      </c>
      <c r="BH58">
        <f t="shared" si="90"/>
        <v>0</v>
      </c>
      <c r="BJ58" s="117" t="e">
        <f t="shared" si="91"/>
        <v>#DIV/0!</v>
      </c>
      <c r="BK58" s="119"/>
      <c r="BL58" s="119"/>
      <c r="BM58" s="119"/>
      <c r="BN58" s="119"/>
      <c r="BO58" s="119"/>
      <c r="BP58" s="119"/>
      <c r="BQ58" s="119"/>
      <c r="BR58" s="119"/>
      <c r="BS58" s="119"/>
      <c r="BT58" s="119"/>
      <c r="BU58" s="119"/>
      <c r="BV58" s="119"/>
      <c r="BW58" s="119"/>
      <c r="BX58" s="119"/>
      <c r="BY58" s="119"/>
      <c r="BZ58" s="119"/>
      <c r="CA58" s="119"/>
      <c r="CB58" s="119"/>
      <c r="CC58" s="119"/>
      <c r="CD58" s="119"/>
      <c r="CE58" s="119"/>
    </row>
    <row r="59" spans="1:83" x14ac:dyDescent="0.25">
      <c r="A59">
        <f t="shared" si="86"/>
        <v>59</v>
      </c>
      <c r="E59" s="124" t="s">
        <v>418</v>
      </c>
      <c r="F59" t="e">
        <f>MAX(_xlfn.NUMBERVALUE(LEFT(F58),1),IFERROR(_xlfn.NUMBERVALUE(LEFT(F58,2)),0),IFERROR(_xlfn.NUMBERVALUE(LEFT(F58,3)),0))</f>
        <v>#VALUE!</v>
      </c>
      <c r="H59" s="123" t="str">
        <f t="shared" si="46"/>
        <v/>
      </c>
      <c r="I59" s="122" t="str">
        <f t="shared" si="47"/>
        <v/>
      </c>
      <c r="J59" s="121" t="str">
        <f t="shared" si="48"/>
        <v/>
      </c>
      <c r="K59" s="120" t="e">
        <f t="shared" si="49"/>
        <v>#VALUE!</v>
      </c>
      <c r="L59" s="123" t="str">
        <f t="shared" si="50"/>
        <v/>
      </c>
      <c r="M59" s="122" t="str">
        <f t="shared" si="51"/>
        <v/>
      </c>
      <c r="N59" s="121" t="str">
        <f t="shared" si="52"/>
        <v/>
      </c>
      <c r="O59" s="120" t="e">
        <f t="shared" si="53"/>
        <v>#VALUE!</v>
      </c>
      <c r="P59" s="123" t="str">
        <f t="shared" si="54"/>
        <v/>
      </c>
      <c r="Q59" s="122" t="str">
        <f t="shared" si="55"/>
        <v/>
      </c>
      <c r="R59" s="121" t="str">
        <f t="shared" si="56"/>
        <v/>
      </c>
      <c r="S59" s="120" t="e">
        <f t="shared" si="57"/>
        <v>#VALUE!</v>
      </c>
      <c r="T59" s="123" t="str">
        <f t="shared" si="58"/>
        <v/>
      </c>
      <c r="U59" s="122" t="str">
        <f t="shared" si="59"/>
        <v/>
      </c>
      <c r="V59" s="121" t="str">
        <f t="shared" si="60"/>
        <v/>
      </c>
      <c r="W59" s="120" t="e">
        <f t="shared" si="61"/>
        <v>#VALUE!</v>
      </c>
      <c r="X59" s="123" t="str">
        <f t="shared" si="62"/>
        <v/>
      </c>
      <c r="Y59" s="122" t="str">
        <f t="shared" si="63"/>
        <v/>
      </c>
      <c r="Z59" s="121" t="str">
        <f t="shared" si="64"/>
        <v/>
      </c>
      <c r="AA59" s="120" t="e">
        <f t="shared" si="65"/>
        <v>#VALUE!</v>
      </c>
      <c r="AB59" s="123" t="str">
        <f t="shared" si="66"/>
        <v/>
      </c>
      <c r="AC59" s="122" t="str">
        <f t="shared" si="67"/>
        <v/>
      </c>
      <c r="AD59" s="121" t="str">
        <f t="shared" si="68"/>
        <v/>
      </c>
      <c r="AE59" s="120" t="e">
        <f t="shared" si="69"/>
        <v>#VALUE!</v>
      </c>
      <c r="AF59" s="123" t="str">
        <f t="shared" si="70"/>
        <v/>
      </c>
      <c r="AG59" s="122" t="str">
        <f t="shared" si="71"/>
        <v/>
      </c>
      <c r="AH59" s="121" t="str">
        <f t="shared" si="72"/>
        <v/>
      </c>
      <c r="AI59" s="120" t="e">
        <f t="shared" si="73"/>
        <v>#VALUE!</v>
      </c>
      <c r="AJ59" s="123" t="str">
        <f t="shared" si="74"/>
        <v/>
      </c>
      <c r="AK59" s="122" t="str">
        <f t="shared" si="75"/>
        <v/>
      </c>
      <c r="AL59" s="121" t="str">
        <f t="shared" si="76"/>
        <v/>
      </c>
      <c r="AM59" s="120" t="e">
        <f t="shared" si="77"/>
        <v>#VALUE!</v>
      </c>
      <c r="AN59" s="123" t="str">
        <f t="shared" si="78"/>
        <v/>
      </c>
      <c r="AO59" s="122" t="str">
        <f t="shared" si="79"/>
        <v/>
      </c>
      <c r="AP59" s="121" t="str">
        <f t="shared" si="80"/>
        <v/>
      </c>
      <c r="AQ59" s="120" t="e">
        <f t="shared" si="81"/>
        <v>#VALUE!</v>
      </c>
      <c r="AR59" s="123" t="str">
        <f t="shared" si="82"/>
        <v/>
      </c>
      <c r="AS59" s="122" t="str">
        <f t="shared" si="83"/>
        <v/>
      </c>
      <c r="AT59" s="121" t="str">
        <f t="shared" si="84"/>
        <v/>
      </c>
      <c r="AU59" s="120" t="e">
        <f t="shared" si="85"/>
        <v>#VALUE!</v>
      </c>
      <c r="AV59" s="119"/>
      <c r="AW59" s="119"/>
      <c r="AX59" t="str">
        <f t="shared" si="87"/>
        <v/>
      </c>
      <c r="AY59" t="e">
        <f t="array" ref="AY59">IF(ROW(AZ58)&gt; COUNTA($AZ$2:$AZ$113), "",INDEX($AZ:$AZ, SMALL(IF(AZ$2:AZ$113&lt;&gt;"",ROW($2:$113)), ROW(AY58))))</f>
        <v>#NUM!</v>
      </c>
      <c r="AZ59" t="str">
        <f t="shared" si="88"/>
        <v/>
      </c>
      <c r="BA59" t="s">
        <v>187</v>
      </c>
      <c r="BB59">
        <v>95.94</v>
      </c>
      <c r="BC59" t="s">
        <v>185</v>
      </c>
      <c r="BE59">
        <v>42</v>
      </c>
      <c r="BG59">
        <f t="shared" si="89"/>
        <v>0</v>
      </c>
      <c r="BH59">
        <f t="shared" si="90"/>
        <v>0</v>
      </c>
      <c r="BJ59" s="117" t="e">
        <f t="shared" si="91"/>
        <v>#DIV/0!</v>
      </c>
      <c r="BK59" s="119"/>
      <c r="BL59" s="119"/>
      <c r="BM59" s="119"/>
      <c r="BN59" s="119"/>
      <c r="BO59" s="119"/>
      <c r="BP59" s="119"/>
      <c r="BQ59" s="119"/>
      <c r="BR59" s="119"/>
      <c r="BS59" s="119"/>
      <c r="BT59" s="119"/>
      <c r="BU59" s="119"/>
      <c r="BV59" s="119"/>
      <c r="BW59" s="119"/>
      <c r="BX59" s="119"/>
      <c r="BY59" s="119"/>
      <c r="BZ59" s="119"/>
      <c r="CA59" s="119"/>
      <c r="CB59" s="119"/>
      <c r="CC59" s="119"/>
      <c r="CD59" s="119"/>
      <c r="CE59" s="119"/>
    </row>
    <row r="60" spans="1:83" x14ac:dyDescent="0.25">
      <c r="A60">
        <f t="shared" si="86"/>
        <v>60</v>
      </c>
      <c r="E60" s="124" t="s">
        <v>417</v>
      </c>
      <c r="F60" t="e">
        <f>RIGHT(F58,LEN(F58)-LEN(F59))</f>
        <v>#VALUE!</v>
      </c>
      <c r="H60" s="123" t="str">
        <f t="shared" si="46"/>
        <v/>
      </c>
      <c r="I60" s="122" t="str">
        <f t="shared" si="47"/>
        <v/>
      </c>
      <c r="J60" s="121" t="str">
        <f t="shared" si="48"/>
        <v/>
      </c>
      <c r="K60" s="120" t="e">
        <f t="shared" si="49"/>
        <v>#VALUE!</v>
      </c>
      <c r="L60" s="123" t="str">
        <f t="shared" si="50"/>
        <v/>
      </c>
      <c r="M60" s="122" t="str">
        <f t="shared" si="51"/>
        <v/>
      </c>
      <c r="N60" s="121" t="e">
        <f t="shared" si="52"/>
        <v>#VALUE!</v>
      </c>
      <c r="O60" s="120" t="e">
        <f t="shared" si="53"/>
        <v>#VALUE!</v>
      </c>
      <c r="P60" s="123" t="str">
        <f t="shared" si="54"/>
        <v/>
      </c>
      <c r="Q60" s="122" t="str">
        <f t="shared" si="55"/>
        <v/>
      </c>
      <c r="R60" s="121" t="e">
        <f t="shared" si="56"/>
        <v>#VALUE!</v>
      </c>
      <c r="S60" s="120" t="e">
        <f t="shared" si="57"/>
        <v>#VALUE!</v>
      </c>
      <c r="T60" s="123" t="str">
        <f t="shared" si="58"/>
        <v/>
      </c>
      <c r="U60" s="122" t="str">
        <f t="shared" si="59"/>
        <v/>
      </c>
      <c r="V60" s="121" t="e">
        <f t="shared" si="60"/>
        <v>#VALUE!</v>
      </c>
      <c r="W60" s="120" t="e">
        <f t="shared" si="61"/>
        <v>#VALUE!</v>
      </c>
      <c r="X60" s="123" t="str">
        <f t="shared" si="62"/>
        <v/>
      </c>
      <c r="Y60" s="122" t="str">
        <f t="shared" si="63"/>
        <v/>
      </c>
      <c r="Z60" s="121" t="e">
        <f t="shared" si="64"/>
        <v>#VALUE!</v>
      </c>
      <c r="AA60" s="120" t="e">
        <f t="shared" si="65"/>
        <v>#VALUE!</v>
      </c>
      <c r="AB60" s="123" t="str">
        <f t="shared" si="66"/>
        <v/>
      </c>
      <c r="AC60" s="122" t="str">
        <f t="shared" si="67"/>
        <v/>
      </c>
      <c r="AD60" s="121" t="e">
        <f t="shared" si="68"/>
        <v>#VALUE!</v>
      </c>
      <c r="AE60" s="120" t="e">
        <f t="shared" si="69"/>
        <v>#VALUE!</v>
      </c>
      <c r="AF60" s="123" t="str">
        <f t="shared" si="70"/>
        <v/>
      </c>
      <c r="AG60" s="122" t="str">
        <f t="shared" si="71"/>
        <v/>
      </c>
      <c r="AH60" s="121" t="e">
        <f t="shared" si="72"/>
        <v>#VALUE!</v>
      </c>
      <c r="AI60" s="120" t="e">
        <f t="shared" si="73"/>
        <v>#VALUE!</v>
      </c>
      <c r="AJ60" s="123" t="str">
        <f t="shared" si="74"/>
        <v/>
      </c>
      <c r="AK60" s="122" t="str">
        <f t="shared" si="75"/>
        <v/>
      </c>
      <c r="AL60" s="121" t="e">
        <f t="shared" si="76"/>
        <v>#VALUE!</v>
      </c>
      <c r="AM60" s="120" t="e">
        <f t="shared" si="77"/>
        <v>#VALUE!</v>
      </c>
      <c r="AN60" s="123" t="str">
        <f t="shared" si="78"/>
        <v/>
      </c>
      <c r="AO60" s="122" t="str">
        <f t="shared" si="79"/>
        <v/>
      </c>
      <c r="AP60" s="121" t="e">
        <f t="shared" si="80"/>
        <v>#VALUE!</v>
      </c>
      <c r="AQ60" s="120" t="e">
        <f t="shared" si="81"/>
        <v>#VALUE!</v>
      </c>
      <c r="AR60" s="123" t="str">
        <f t="shared" si="82"/>
        <v/>
      </c>
      <c r="AS60" s="122" t="str">
        <f t="shared" si="83"/>
        <v/>
      </c>
      <c r="AT60" s="121" t="e">
        <f t="shared" si="84"/>
        <v>#VALUE!</v>
      </c>
      <c r="AU60" s="120" t="e">
        <f t="shared" si="85"/>
        <v>#VALUE!</v>
      </c>
      <c r="AV60" s="119"/>
      <c r="AW60" s="119"/>
      <c r="AX60" t="str">
        <f t="shared" si="87"/>
        <v/>
      </c>
      <c r="AY60" t="e">
        <f t="array" ref="AY60">IF(ROW(AZ59)&gt; COUNTA($AZ$2:$AZ$113), "",INDEX($AZ:$AZ, SMALL(IF(AZ$2:AZ$113&lt;&gt;"",ROW($2:$113)), ROW(AY59))))</f>
        <v>#NUM!</v>
      </c>
      <c r="AZ60" t="str">
        <f t="shared" si="88"/>
        <v/>
      </c>
      <c r="BA60" t="s">
        <v>337</v>
      </c>
      <c r="BB60">
        <v>268</v>
      </c>
      <c r="BC60" t="s">
        <v>336</v>
      </c>
      <c r="BE60">
        <v>109</v>
      </c>
      <c r="BG60">
        <f t="shared" si="89"/>
        <v>0</v>
      </c>
      <c r="BH60">
        <f t="shared" si="90"/>
        <v>0</v>
      </c>
      <c r="BJ60" s="117" t="e">
        <f t="shared" si="91"/>
        <v>#DIV/0!</v>
      </c>
      <c r="BK60" s="119"/>
      <c r="BL60" s="119"/>
      <c r="BM60" s="119"/>
      <c r="BN60" s="119"/>
      <c r="BO60" s="119"/>
      <c r="BP60" s="119"/>
      <c r="BQ60" s="119"/>
      <c r="BR60" s="119"/>
      <c r="BS60" s="119"/>
      <c r="BT60" s="119"/>
      <c r="BU60" s="119"/>
      <c r="BV60" s="119"/>
      <c r="BW60" s="119"/>
      <c r="BX60" s="119"/>
      <c r="BY60" s="119"/>
      <c r="BZ60" s="119"/>
      <c r="CA60" s="119"/>
      <c r="CB60" s="119"/>
      <c r="CC60" s="119"/>
      <c r="CD60" s="119"/>
      <c r="CE60" s="119"/>
    </row>
    <row r="61" spans="1:83" x14ac:dyDescent="0.25">
      <c r="A61">
        <f t="shared" si="86"/>
        <v>61</v>
      </c>
      <c r="I61" s="119"/>
      <c r="J61" s="119"/>
      <c r="K61" s="119"/>
      <c r="L61" s="119"/>
      <c r="M61" s="119"/>
      <c r="N61" s="119"/>
      <c r="O61" s="119"/>
      <c r="P61" s="119"/>
      <c r="Q61" s="119"/>
      <c r="R61" s="119"/>
      <c r="S61" s="119"/>
      <c r="T61" s="119"/>
      <c r="U61" s="119"/>
      <c r="V61" s="119"/>
      <c r="W61" s="119"/>
      <c r="X61" s="119"/>
      <c r="Y61" s="119"/>
      <c r="Z61" s="119"/>
      <c r="AA61" s="119"/>
      <c r="AB61" s="119"/>
      <c r="AC61" s="119"/>
      <c r="AD61" s="119"/>
      <c r="AE61" s="119"/>
      <c r="AF61" s="119"/>
      <c r="AG61" s="119"/>
      <c r="AH61" s="119"/>
      <c r="AI61" s="119"/>
      <c r="AJ61" s="119"/>
      <c r="AK61" s="119"/>
      <c r="AL61" s="119"/>
      <c r="AM61" s="119"/>
      <c r="AN61" s="119"/>
      <c r="AO61" s="119"/>
      <c r="AP61" s="119"/>
      <c r="AQ61" s="119"/>
      <c r="AR61" s="119"/>
      <c r="AS61" s="119"/>
      <c r="AT61" s="119"/>
      <c r="AU61" s="119"/>
      <c r="AV61" s="119"/>
      <c r="AW61" s="119"/>
      <c r="AX61" t="str">
        <f t="shared" si="87"/>
        <v/>
      </c>
      <c r="AY61" t="e">
        <f t="array" ref="AY61">IF(ROW(AZ60)&gt; COUNTA($AZ$2:$AZ$113), "",INDEX($AZ:$AZ, SMALL(IF(AZ$2:AZ$113&lt;&gt;"",ROW($2:$113)), ROW(AY60))))</f>
        <v>#NUM!</v>
      </c>
      <c r="AZ61" t="str">
        <f t="shared" si="88"/>
        <v/>
      </c>
      <c r="BA61" t="s">
        <v>6</v>
      </c>
      <c r="BB61">
        <v>14.0067</v>
      </c>
      <c r="BC61" t="s">
        <v>99</v>
      </c>
      <c r="BE61">
        <v>7</v>
      </c>
      <c r="BG61">
        <f t="shared" si="89"/>
        <v>0</v>
      </c>
      <c r="BH61">
        <f t="shared" si="90"/>
        <v>0</v>
      </c>
      <c r="BJ61" s="117" t="e">
        <f t="shared" si="91"/>
        <v>#DIV/0!</v>
      </c>
      <c r="BK61" s="119"/>
      <c r="BL61" s="119"/>
      <c r="BM61" s="119"/>
      <c r="BN61" s="119"/>
      <c r="BO61" s="119"/>
      <c r="BP61" s="119"/>
      <c r="BQ61" s="119"/>
      <c r="BR61" s="119"/>
      <c r="BS61" s="119"/>
      <c r="BT61" s="119"/>
      <c r="BU61" s="119"/>
      <c r="BV61" s="119"/>
      <c r="BW61" s="119"/>
      <c r="BX61" s="119"/>
      <c r="BY61" s="119"/>
      <c r="BZ61" s="119"/>
      <c r="CA61" s="119"/>
      <c r="CB61" s="119"/>
      <c r="CC61" s="119"/>
      <c r="CD61" s="119"/>
      <c r="CE61" s="119"/>
    </row>
    <row r="62" spans="1:83" x14ac:dyDescent="0.25">
      <c r="A62">
        <f t="shared" si="86"/>
        <v>62</v>
      </c>
      <c r="I62" s="119"/>
      <c r="J62" s="119"/>
      <c r="K62" s="119"/>
      <c r="L62" s="119"/>
      <c r="M62" s="119"/>
      <c r="N62" s="119"/>
      <c r="O62" s="119"/>
      <c r="P62" s="119"/>
      <c r="Q62" s="119"/>
      <c r="R62" s="119"/>
      <c r="S62" s="119"/>
      <c r="T62" s="119"/>
      <c r="U62" s="119"/>
      <c r="V62" s="119"/>
      <c r="W62" s="119"/>
      <c r="X62" s="119"/>
      <c r="Y62" s="119"/>
      <c r="Z62" s="119"/>
      <c r="AA62" s="119"/>
      <c r="AB62" s="119"/>
      <c r="AC62" s="119"/>
      <c r="AD62" s="119"/>
      <c r="AE62" s="119"/>
      <c r="AF62" s="119"/>
      <c r="AG62" s="119"/>
      <c r="AH62" s="119"/>
      <c r="AI62" s="119"/>
      <c r="AJ62" s="119"/>
      <c r="AK62" s="119"/>
      <c r="AL62" s="119"/>
      <c r="AM62" s="119"/>
      <c r="AN62" s="119"/>
      <c r="AO62" s="119"/>
      <c r="AP62" s="119"/>
      <c r="AQ62" s="119"/>
      <c r="AR62" s="119"/>
      <c r="AS62" s="119"/>
      <c r="AT62" s="119"/>
      <c r="AU62" s="119"/>
      <c r="AV62" s="119"/>
      <c r="AW62" s="119"/>
      <c r="AX62" t="str">
        <f t="shared" si="87"/>
        <v/>
      </c>
      <c r="AY62" t="e">
        <f t="array" ref="AY62">IF(ROW(AZ61)&gt; COUNTA($AZ$2:$AZ$113), "",INDEX($AZ:$AZ, SMALL(IF(AZ$2:AZ$113&lt;&gt;"",ROW($2:$113)), ROW(AY61))))</f>
        <v>#NUM!</v>
      </c>
      <c r="AZ62" t="str">
        <f t="shared" si="88"/>
        <v/>
      </c>
      <c r="BA62" t="s">
        <v>109</v>
      </c>
      <c r="BB62">
        <v>22.989699999999999</v>
      </c>
      <c r="BC62" t="s">
        <v>107</v>
      </c>
      <c r="BE62">
        <v>11</v>
      </c>
      <c r="BG62">
        <f t="shared" si="89"/>
        <v>0</v>
      </c>
      <c r="BH62">
        <f t="shared" si="90"/>
        <v>0</v>
      </c>
      <c r="BJ62" s="117" t="e">
        <f t="shared" si="91"/>
        <v>#DIV/0!</v>
      </c>
      <c r="BK62" s="119"/>
      <c r="BL62" s="119"/>
      <c r="BM62" s="119"/>
      <c r="BN62" s="119"/>
      <c r="BO62" s="119"/>
      <c r="BP62" s="119"/>
      <c r="BQ62" s="119"/>
      <c r="BR62" s="119"/>
      <c r="BS62" s="119"/>
      <c r="BT62" s="119"/>
      <c r="BU62" s="119"/>
      <c r="BV62" s="119"/>
      <c r="BW62" s="119"/>
      <c r="BX62" s="119"/>
      <c r="BY62" s="119"/>
      <c r="BZ62" s="119"/>
      <c r="CA62" s="119"/>
      <c r="CB62" s="119"/>
      <c r="CC62" s="119"/>
      <c r="CD62" s="119"/>
      <c r="CE62" s="119"/>
    </row>
    <row r="63" spans="1:83" x14ac:dyDescent="0.25">
      <c r="A63">
        <f t="shared" si="86"/>
        <v>63</v>
      </c>
      <c r="I63" s="119"/>
      <c r="J63" s="119"/>
      <c r="K63" s="119"/>
      <c r="L63" s="119"/>
      <c r="M63" s="119"/>
      <c r="N63" s="119"/>
      <c r="O63" s="119"/>
      <c r="P63" s="119"/>
      <c r="Q63" s="119"/>
      <c r="R63" s="119"/>
      <c r="S63" s="119"/>
      <c r="T63" s="119"/>
      <c r="U63" s="119"/>
      <c r="V63" s="119"/>
      <c r="W63" s="119"/>
      <c r="X63" s="119"/>
      <c r="Y63" s="119"/>
      <c r="Z63" s="119"/>
      <c r="AA63" s="119"/>
      <c r="AB63" s="119"/>
      <c r="AC63" s="119"/>
      <c r="AD63" s="119"/>
      <c r="AE63" s="119"/>
      <c r="AF63" s="119"/>
      <c r="AG63" s="119"/>
      <c r="AH63" s="119"/>
      <c r="AI63" s="119"/>
      <c r="AJ63" s="119"/>
      <c r="AK63" s="119"/>
      <c r="AL63" s="119"/>
      <c r="AM63" s="119"/>
      <c r="AN63" s="119"/>
      <c r="AO63" s="119"/>
      <c r="AP63" s="119"/>
      <c r="AQ63" s="119"/>
      <c r="AR63" s="119"/>
      <c r="AS63" s="119"/>
      <c r="AT63" s="119"/>
      <c r="AU63" s="119"/>
      <c r="AV63" s="119"/>
      <c r="AW63" s="119"/>
      <c r="AX63" t="str">
        <f t="shared" si="87"/>
        <v/>
      </c>
      <c r="AY63" t="e">
        <f t="array" ref="AY63">IF(ROW(AZ62)&gt; COUNTA($AZ$2:$AZ$113), "",INDEX($AZ:$AZ, SMALL(IF(AZ$2:AZ$113&lt;&gt;"",ROW($2:$113)), ROW(AY62))))</f>
        <v>#NUM!</v>
      </c>
      <c r="AZ63" t="str">
        <f t="shared" si="88"/>
        <v/>
      </c>
      <c r="BA63" t="s">
        <v>184</v>
      </c>
      <c r="BB63">
        <v>92.906400000000005</v>
      </c>
      <c r="BC63" t="s">
        <v>416</v>
      </c>
      <c r="BE63">
        <v>41</v>
      </c>
      <c r="BG63">
        <f t="shared" si="89"/>
        <v>0</v>
      </c>
      <c r="BH63">
        <f t="shared" si="90"/>
        <v>0</v>
      </c>
      <c r="BJ63" s="117" t="e">
        <f t="shared" si="91"/>
        <v>#DIV/0!</v>
      </c>
      <c r="BK63" s="119"/>
      <c r="BL63" s="119"/>
      <c r="BM63" s="119"/>
      <c r="BN63" s="119"/>
      <c r="BO63" s="119"/>
      <c r="BP63" s="119"/>
      <c r="BQ63" s="119"/>
      <c r="BR63" s="119"/>
      <c r="BS63" s="119"/>
      <c r="BT63" s="119"/>
      <c r="BU63" s="119"/>
      <c r="BV63" s="119"/>
      <c r="BW63" s="119"/>
      <c r="BX63" s="119"/>
      <c r="BY63" s="119"/>
      <c r="BZ63" s="119"/>
      <c r="CA63" s="119"/>
      <c r="CB63" s="119"/>
      <c r="CC63" s="119"/>
      <c r="CD63" s="119"/>
      <c r="CE63" s="119"/>
    </row>
    <row r="64" spans="1:83" x14ac:dyDescent="0.25">
      <c r="A64">
        <f t="shared" si="86"/>
        <v>64</v>
      </c>
      <c r="I64" s="119"/>
      <c r="J64" s="119"/>
      <c r="K64" s="119"/>
      <c r="L64" s="119"/>
      <c r="M64" s="119"/>
      <c r="N64" s="119"/>
      <c r="O64" s="119"/>
      <c r="P64" s="119"/>
      <c r="Q64" s="119"/>
      <c r="R64" s="119"/>
      <c r="S64" s="119"/>
      <c r="T64" s="119"/>
      <c r="U64" s="119"/>
      <c r="V64" s="119"/>
      <c r="W64" s="119"/>
      <c r="X64" s="119"/>
      <c r="Y64" s="119"/>
      <c r="Z64" s="119"/>
      <c r="AA64" s="119"/>
      <c r="AB64" s="119"/>
      <c r="AC64" s="119"/>
      <c r="AD64" s="119"/>
      <c r="AE64" s="119"/>
      <c r="AF64" s="119"/>
      <c r="AG64" s="119"/>
      <c r="AH64" s="119"/>
      <c r="AI64" s="119"/>
      <c r="AJ64" s="119"/>
      <c r="AK64" s="119"/>
      <c r="AL64" s="119"/>
      <c r="AM64" s="119"/>
      <c r="AN64" s="119"/>
      <c r="AO64" s="119"/>
      <c r="AP64" s="119"/>
      <c r="AQ64" s="119"/>
      <c r="AR64" s="119"/>
      <c r="AS64" s="119"/>
      <c r="AT64" s="119"/>
      <c r="AU64" s="119"/>
      <c r="AV64" s="119"/>
      <c r="AW64" s="119"/>
      <c r="AX64" t="str">
        <f t="shared" si="87"/>
        <v/>
      </c>
      <c r="AY64" t="e">
        <f t="array" ref="AY64">IF(ROW(AZ63)&gt; COUNTA($AZ$2:$AZ$113), "",INDEX($AZ:$AZ, SMALL(IF(AZ$2:AZ$113&lt;&gt;"",ROW($2:$113)), ROW(AY63))))</f>
        <v>#NUM!</v>
      </c>
      <c r="AZ64" t="str">
        <f t="shared" si="88"/>
        <v/>
      </c>
      <c r="BA64" t="s">
        <v>231</v>
      </c>
      <c r="BB64">
        <v>144.24</v>
      </c>
      <c r="BC64" t="s">
        <v>229</v>
      </c>
      <c r="BE64">
        <v>60</v>
      </c>
      <c r="BG64">
        <f t="shared" si="89"/>
        <v>0</v>
      </c>
      <c r="BH64">
        <f t="shared" si="90"/>
        <v>0</v>
      </c>
      <c r="BJ64" s="117" t="e">
        <f t="shared" si="91"/>
        <v>#DIV/0!</v>
      </c>
      <c r="BK64" s="119"/>
      <c r="BL64" s="119"/>
      <c r="BM64" s="119"/>
      <c r="BN64" s="119"/>
      <c r="BO64" s="119"/>
      <c r="BP64" s="119"/>
      <c r="BQ64" s="119"/>
      <c r="BR64" s="119"/>
      <c r="BS64" s="119"/>
      <c r="BT64" s="119"/>
      <c r="BU64" s="119"/>
      <c r="BV64" s="119"/>
      <c r="BW64" s="119"/>
      <c r="BX64" s="119"/>
      <c r="BY64" s="119"/>
      <c r="BZ64" s="119"/>
      <c r="CA64" s="119"/>
      <c r="CB64" s="119"/>
      <c r="CC64" s="119"/>
      <c r="CD64" s="119"/>
      <c r="CE64" s="119"/>
    </row>
    <row r="65" spans="1:83" x14ac:dyDescent="0.25">
      <c r="A65">
        <f t="shared" si="86"/>
        <v>65</v>
      </c>
      <c r="I65" s="119"/>
      <c r="J65" s="119"/>
      <c r="K65" s="119"/>
      <c r="L65" s="119"/>
      <c r="M65" s="119"/>
      <c r="N65" s="119"/>
      <c r="O65" s="119"/>
      <c r="P65" s="119"/>
      <c r="Q65" s="119"/>
      <c r="R65" s="119"/>
      <c r="S65" s="119"/>
      <c r="T65" s="119"/>
      <c r="U65" s="119"/>
      <c r="V65" s="119"/>
      <c r="W65" s="119"/>
      <c r="X65" s="119"/>
      <c r="Y65" s="119"/>
      <c r="Z65" s="119"/>
      <c r="AA65" s="119"/>
      <c r="AB65" s="119"/>
      <c r="AC65" s="119"/>
      <c r="AD65" s="119"/>
      <c r="AE65" s="119"/>
      <c r="AF65" s="119"/>
      <c r="AG65" s="119"/>
      <c r="AH65" s="119"/>
      <c r="AI65" s="119"/>
      <c r="AJ65" s="119"/>
      <c r="AK65" s="119"/>
      <c r="AL65" s="119"/>
      <c r="AM65" s="119"/>
      <c r="AN65" s="119"/>
      <c r="AO65" s="119"/>
      <c r="AP65" s="119"/>
      <c r="AQ65" s="119"/>
      <c r="AR65" s="119"/>
      <c r="AS65" s="119"/>
      <c r="AT65" s="119"/>
      <c r="AU65" s="119"/>
      <c r="AV65" s="119"/>
      <c r="AW65" s="119"/>
      <c r="AX65" t="str">
        <f t="shared" si="87"/>
        <v/>
      </c>
      <c r="AY65" t="e">
        <f t="array" ref="AY65">IF(ROW(AZ64)&gt; COUNTA($AZ$2:$AZ$113), "",INDEX($AZ:$AZ, SMALL(IF(AZ$2:AZ$113&lt;&gt;"",ROW($2:$113)), ROW(AY64))))</f>
        <v>#NUM!</v>
      </c>
      <c r="AZ65" t="str">
        <f t="shared" si="88"/>
        <v/>
      </c>
      <c r="BA65" t="s">
        <v>106</v>
      </c>
      <c r="BB65">
        <v>20.1797</v>
      </c>
      <c r="BC65" t="s">
        <v>105</v>
      </c>
      <c r="BE65">
        <v>10</v>
      </c>
      <c r="BG65">
        <f t="shared" si="89"/>
        <v>0</v>
      </c>
      <c r="BH65">
        <f t="shared" si="90"/>
        <v>0</v>
      </c>
      <c r="BJ65" s="117" t="e">
        <f t="shared" si="91"/>
        <v>#DIV/0!</v>
      </c>
      <c r="BK65" s="119"/>
      <c r="BL65" s="119"/>
      <c r="BM65" s="119"/>
      <c r="BN65" s="119"/>
      <c r="BO65" s="119"/>
      <c r="BP65" s="119"/>
      <c r="BQ65" s="119"/>
      <c r="BR65" s="119"/>
      <c r="BS65" s="119"/>
      <c r="BT65" s="119"/>
      <c r="BU65" s="119"/>
      <c r="BV65" s="119"/>
      <c r="BW65" s="119"/>
      <c r="BX65" s="119"/>
      <c r="BY65" s="119"/>
      <c r="BZ65" s="119"/>
      <c r="CA65" s="119"/>
      <c r="CB65" s="119"/>
      <c r="CC65" s="119"/>
      <c r="CD65" s="119"/>
      <c r="CE65" s="119"/>
    </row>
    <row r="66" spans="1:83" x14ac:dyDescent="0.25">
      <c r="A66">
        <f t="shared" ref="A66:A97" si="92">1+A65</f>
        <v>66</v>
      </c>
      <c r="I66" s="119"/>
      <c r="J66" s="119"/>
      <c r="K66" s="119"/>
      <c r="L66" s="119"/>
      <c r="M66" s="119"/>
      <c r="N66" s="119"/>
      <c r="O66" s="119"/>
      <c r="P66" s="119"/>
      <c r="Q66" s="119"/>
      <c r="R66" s="119"/>
      <c r="S66" s="119"/>
      <c r="T66" s="119"/>
      <c r="U66" s="119"/>
      <c r="V66" s="119"/>
      <c r="W66" s="119"/>
      <c r="X66" s="119"/>
      <c r="Y66" s="119"/>
      <c r="Z66" s="119"/>
      <c r="AA66" s="119"/>
      <c r="AB66" s="119"/>
      <c r="AC66" s="119"/>
      <c r="AD66" s="119"/>
      <c r="AE66" s="119"/>
      <c r="AF66" s="119"/>
      <c r="AG66" s="119"/>
      <c r="AH66" s="119"/>
      <c r="AI66" s="119"/>
      <c r="AJ66" s="119"/>
      <c r="AK66" s="119"/>
      <c r="AL66" s="119"/>
      <c r="AM66" s="119"/>
      <c r="AN66" s="119"/>
      <c r="AO66" s="119"/>
      <c r="AP66" s="119"/>
      <c r="AQ66" s="119"/>
      <c r="AR66" s="119"/>
      <c r="AS66" s="119"/>
      <c r="AT66" s="119"/>
      <c r="AU66" s="119"/>
      <c r="AV66" s="119"/>
      <c r="AW66" s="119"/>
      <c r="AX66" t="str">
        <f t="shared" ref="AX66:AX97" si="93">IFERROR(AY66,"")</f>
        <v/>
      </c>
      <c r="AY66" t="e">
        <f t="array" ref="AY66">IF(ROW(AZ65)&gt; COUNTA($AZ$2:$AZ$113), "",INDEX($AZ:$AZ, SMALL(IF(AZ$2:AZ$113&lt;&gt;"",ROW($2:$113)), ROW(AY65))))</f>
        <v>#NUM!</v>
      </c>
      <c r="AZ66" t="str">
        <f t="shared" ref="AZ66:AZ97" si="94">IF(BG66=0,"",BA66&amp;BG66)</f>
        <v/>
      </c>
      <c r="BA66" t="s">
        <v>151</v>
      </c>
      <c r="BB66">
        <v>58.693399999999997</v>
      </c>
      <c r="BC66" t="s">
        <v>150</v>
      </c>
      <c r="BE66">
        <v>28</v>
      </c>
      <c r="BG66">
        <f t="shared" ref="BG66:BG97" si="95">SUMIF($H$31:$AT$60,BA66,$I$31:$AU$60)</f>
        <v>0</v>
      </c>
      <c r="BH66">
        <f t="shared" ref="BH66:BH97" si="96">BG66*BB66</f>
        <v>0</v>
      </c>
      <c r="BJ66" s="117" t="e">
        <f t="shared" ref="BJ66:BJ97" si="97">BH66/$BI$1</f>
        <v>#DIV/0!</v>
      </c>
      <c r="BK66" s="119"/>
      <c r="BL66" s="119"/>
      <c r="BM66" s="119"/>
      <c r="BN66" s="119"/>
      <c r="BO66" s="119"/>
      <c r="BP66" s="119"/>
      <c r="BQ66" s="119"/>
      <c r="BR66" s="119"/>
      <c r="BS66" s="119"/>
      <c r="BT66" s="119"/>
      <c r="BU66" s="119"/>
      <c r="BV66" s="119"/>
      <c r="BW66" s="119"/>
      <c r="BX66" s="119"/>
      <c r="BY66" s="119"/>
      <c r="BZ66" s="119"/>
      <c r="CA66" s="119"/>
      <c r="CB66" s="119"/>
      <c r="CC66" s="119"/>
      <c r="CD66" s="119"/>
      <c r="CE66" s="119"/>
    </row>
    <row r="67" spans="1:83" x14ac:dyDescent="0.25">
      <c r="A67">
        <f t="shared" si="92"/>
        <v>67</v>
      </c>
      <c r="I67" s="119"/>
      <c r="J67" s="119"/>
      <c r="K67" s="119"/>
      <c r="L67" s="119"/>
      <c r="M67" s="119"/>
      <c r="N67" s="119"/>
      <c r="O67" s="119"/>
      <c r="P67" s="119"/>
      <c r="Q67" s="119"/>
      <c r="R67" s="119"/>
      <c r="S67" s="119"/>
      <c r="T67" s="119"/>
      <c r="U67" s="119"/>
      <c r="V67" s="119"/>
      <c r="W67" s="119"/>
      <c r="X67" s="119"/>
      <c r="Y67" s="119"/>
      <c r="Z67" s="119"/>
      <c r="AA67" s="119"/>
      <c r="AB67" s="119"/>
      <c r="AC67" s="119"/>
      <c r="AD67" s="119"/>
      <c r="AE67" s="119"/>
      <c r="AF67" s="119"/>
      <c r="AG67" s="119"/>
      <c r="AH67" s="119"/>
      <c r="AI67" s="119"/>
      <c r="AJ67" s="119"/>
      <c r="AK67" s="119"/>
      <c r="AL67" s="119"/>
      <c r="AM67" s="119"/>
      <c r="AN67" s="119"/>
      <c r="AO67" s="119"/>
      <c r="AP67" s="119"/>
      <c r="AQ67" s="119"/>
      <c r="AR67" s="119"/>
      <c r="AS67" s="119"/>
      <c r="AT67" s="119"/>
      <c r="AU67" s="119"/>
      <c r="AV67" s="119"/>
      <c r="AW67" s="119"/>
      <c r="AX67" t="str">
        <f t="shared" si="93"/>
        <v/>
      </c>
      <c r="AY67" t="e">
        <f t="array" ref="AY67">IF(ROW(AZ66)&gt; COUNTA($AZ$2:$AZ$113), "",INDEX($AZ:$AZ, SMALL(IF(AZ$2:AZ$113&lt;&gt;"",ROW($2:$113)), ROW(AY66))))</f>
        <v>#NUM!</v>
      </c>
      <c r="AZ67" t="str">
        <f t="shared" si="94"/>
        <v/>
      </c>
      <c r="BA67" t="s">
        <v>322</v>
      </c>
      <c r="BB67">
        <v>259</v>
      </c>
      <c r="BC67" t="s">
        <v>321</v>
      </c>
      <c r="BE67">
        <v>102</v>
      </c>
      <c r="BG67">
        <f t="shared" si="95"/>
        <v>0</v>
      </c>
      <c r="BH67">
        <f t="shared" si="96"/>
        <v>0</v>
      </c>
      <c r="BJ67" s="117" t="e">
        <f t="shared" si="97"/>
        <v>#DIV/0!</v>
      </c>
      <c r="BK67" s="119"/>
      <c r="BL67" s="119"/>
      <c r="BM67" s="119"/>
      <c r="BN67" s="119"/>
      <c r="BO67" s="119"/>
      <c r="BP67" s="119"/>
      <c r="BQ67" s="119"/>
      <c r="BR67" s="119"/>
      <c r="BS67" s="119"/>
      <c r="BT67" s="119"/>
      <c r="BU67" s="119"/>
      <c r="BV67" s="119"/>
      <c r="BW67" s="119"/>
      <c r="BX67" s="119"/>
      <c r="BY67" s="119"/>
      <c r="BZ67" s="119"/>
      <c r="CA67" s="119"/>
      <c r="CB67" s="119"/>
      <c r="CC67" s="119"/>
      <c r="CD67" s="119"/>
      <c r="CE67" s="119"/>
    </row>
    <row r="68" spans="1:83" x14ac:dyDescent="0.25">
      <c r="A68">
        <f t="shared" si="92"/>
        <v>68</v>
      </c>
      <c r="I68" s="119"/>
      <c r="J68" s="119"/>
      <c r="K68" s="119"/>
      <c r="L68" s="119"/>
      <c r="M68" s="119"/>
      <c r="N68" s="119"/>
      <c r="O68" s="119"/>
      <c r="P68" s="119"/>
      <c r="Q68" s="119"/>
      <c r="R68" s="119"/>
      <c r="S68" s="119"/>
      <c r="T68" s="119"/>
      <c r="U68" s="119"/>
      <c r="V68" s="119"/>
      <c r="W68" s="119"/>
      <c r="X68" s="119"/>
      <c r="Y68" s="119"/>
      <c r="Z68" s="119"/>
      <c r="AA68" s="119"/>
      <c r="AB68" s="119"/>
      <c r="AC68" s="119"/>
      <c r="AD68" s="119"/>
      <c r="AE68" s="119"/>
      <c r="AF68" s="119"/>
      <c r="AG68" s="119"/>
      <c r="AH68" s="119"/>
      <c r="AI68" s="119"/>
      <c r="AJ68" s="119"/>
      <c r="AK68" s="119"/>
      <c r="AL68" s="119"/>
      <c r="AM68" s="119"/>
      <c r="AN68" s="119"/>
      <c r="AO68" s="119"/>
      <c r="AP68" s="119"/>
      <c r="AQ68" s="119"/>
      <c r="AR68" s="119"/>
      <c r="AS68" s="119"/>
      <c r="AT68" s="119"/>
      <c r="AU68" s="119"/>
      <c r="AV68" s="119"/>
      <c r="AW68" s="119"/>
      <c r="AX68" t="str">
        <f t="shared" si="93"/>
        <v/>
      </c>
      <c r="AY68" t="e">
        <f t="array" ref="AY68">IF(ROW(AZ67)&gt; COUNTA($AZ$2:$AZ$113), "",INDEX($AZ:$AZ, SMALL(IF(AZ$2:AZ$113&lt;&gt;"",ROW($2:$113)), ROW(AY67))))</f>
        <v>#NUM!</v>
      </c>
      <c r="AZ68" t="str">
        <f t="shared" si="94"/>
        <v/>
      </c>
      <c r="BA68" t="s">
        <v>304</v>
      </c>
      <c r="BB68">
        <v>237</v>
      </c>
      <c r="BC68" t="s">
        <v>303</v>
      </c>
      <c r="BE68">
        <v>93</v>
      </c>
      <c r="BG68">
        <f t="shared" si="95"/>
        <v>0</v>
      </c>
      <c r="BH68">
        <f t="shared" si="96"/>
        <v>0</v>
      </c>
      <c r="BJ68" s="117" t="e">
        <f t="shared" si="97"/>
        <v>#DIV/0!</v>
      </c>
      <c r="BK68" s="119"/>
      <c r="BL68" s="119"/>
      <c r="BM68" s="119"/>
      <c r="BN68" s="119"/>
      <c r="BO68" s="119"/>
      <c r="BP68" s="119"/>
      <c r="BQ68" s="119"/>
      <c r="BR68" s="119"/>
      <c r="BS68" s="119"/>
      <c r="BT68" s="119"/>
      <c r="BU68" s="119"/>
      <c r="BV68" s="119"/>
      <c r="BW68" s="119"/>
      <c r="BX68" s="119"/>
      <c r="BY68" s="119"/>
      <c r="BZ68" s="119"/>
      <c r="CA68" s="119"/>
      <c r="CB68" s="119"/>
      <c r="CC68" s="119"/>
      <c r="CD68" s="119"/>
      <c r="CE68" s="119"/>
    </row>
    <row r="69" spans="1:83" x14ac:dyDescent="0.25">
      <c r="A69">
        <f t="shared" si="92"/>
        <v>69</v>
      </c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19"/>
      <c r="Z69" s="119"/>
      <c r="AA69" s="119"/>
      <c r="AB69" s="119"/>
      <c r="AC69" s="119"/>
      <c r="AD69" s="119"/>
      <c r="AE69" s="119"/>
      <c r="AF69" s="119"/>
      <c r="AG69" s="119"/>
      <c r="AH69" s="119"/>
      <c r="AI69" s="119"/>
      <c r="AJ69" s="119"/>
      <c r="AK69" s="119"/>
      <c r="AL69" s="119"/>
      <c r="AM69" s="119"/>
      <c r="AN69" s="119"/>
      <c r="AO69" s="119"/>
      <c r="AP69" s="119"/>
      <c r="AQ69" s="119"/>
      <c r="AR69" s="119"/>
      <c r="AS69" s="119"/>
      <c r="AT69" s="119"/>
      <c r="AU69" s="119"/>
      <c r="AV69" s="119"/>
      <c r="AW69" s="119"/>
      <c r="AX69" t="str">
        <f t="shared" si="93"/>
        <v/>
      </c>
      <c r="AY69" t="e">
        <f t="array" ref="AY69">IF(ROW(AZ68)&gt; COUNTA($AZ$2:$AZ$113), "",INDEX($AZ:$AZ, SMALL(IF(AZ$2:AZ$113&lt;&gt;"",ROW($2:$113)), ROW(AY68))))</f>
        <v>#NUM!</v>
      </c>
      <c r="AZ69" t="str">
        <f t="shared" si="94"/>
        <v/>
      </c>
      <c r="BA69" t="s">
        <v>8</v>
      </c>
      <c r="BB69">
        <v>15.9994</v>
      </c>
      <c r="BC69" t="s">
        <v>101</v>
      </c>
      <c r="BE69">
        <v>8</v>
      </c>
      <c r="BG69">
        <f t="shared" si="95"/>
        <v>0</v>
      </c>
      <c r="BH69">
        <f t="shared" si="96"/>
        <v>0</v>
      </c>
      <c r="BJ69" s="117" t="e">
        <f t="shared" si="97"/>
        <v>#DIV/0!</v>
      </c>
      <c r="BK69" s="119"/>
      <c r="BL69" s="119"/>
      <c r="BM69" s="119"/>
      <c r="BN69" s="119"/>
      <c r="BO69" s="119"/>
      <c r="BP69" s="119"/>
      <c r="BQ69" s="119"/>
      <c r="BR69" s="119"/>
      <c r="BS69" s="119"/>
      <c r="BT69" s="119"/>
      <c r="BU69" s="119"/>
      <c r="BV69" s="119"/>
      <c r="BW69" s="119"/>
      <c r="BX69" s="119"/>
      <c r="BY69" s="119"/>
      <c r="BZ69" s="119"/>
      <c r="CA69" s="119"/>
      <c r="CB69" s="119"/>
      <c r="CC69" s="119"/>
      <c r="CD69" s="119"/>
      <c r="CE69" s="119"/>
    </row>
    <row r="70" spans="1:83" x14ac:dyDescent="0.25">
      <c r="A70">
        <f t="shared" si="92"/>
        <v>70</v>
      </c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  <c r="AH70" s="119"/>
      <c r="AI70" s="119"/>
      <c r="AJ70" s="119"/>
      <c r="AK70" s="119"/>
      <c r="AL70" s="119"/>
      <c r="AM70" s="119"/>
      <c r="AN70" s="119"/>
      <c r="AO70" s="119"/>
      <c r="AP70" s="119"/>
      <c r="AQ70" s="119"/>
      <c r="AR70" s="119"/>
      <c r="AS70" s="119"/>
      <c r="AT70" s="119"/>
      <c r="AU70" s="119"/>
      <c r="AV70" s="119"/>
      <c r="AW70" s="119"/>
      <c r="AX70" t="str">
        <f t="shared" si="93"/>
        <v/>
      </c>
      <c r="AY70" t="e">
        <f t="array" ref="AY70">IF(ROW(AZ69)&gt; COUNTA($AZ$2:$AZ$113), "",INDEX($AZ:$AZ, SMALL(IF(AZ$2:AZ$113&lt;&gt;"",ROW($2:$113)), ROW(AY69))))</f>
        <v>#NUM!</v>
      </c>
      <c r="AZ70" t="str">
        <f t="shared" si="94"/>
        <v/>
      </c>
      <c r="BA70" t="s">
        <v>65</v>
      </c>
      <c r="BB70">
        <v>190.23</v>
      </c>
      <c r="BC70" t="s">
        <v>264</v>
      </c>
      <c r="BE70">
        <v>76</v>
      </c>
      <c r="BG70">
        <f t="shared" si="95"/>
        <v>0</v>
      </c>
      <c r="BH70">
        <f t="shared" si="96"/>
        <v>0</v>
      </c>
      <c r="BJ70" s="117" t="e">
        <f t="shared" si="97"/>
        <v>#DIV/0!</v>
      </c>
      <c r="BK70" s="119"/>
      <c r="BL70" s="119"/>
      <c r="BM70" s="119"/>
      <c r="BN70" s="119"/>
      <c r="BO70" s="119"/>
      <c r="BP70" s="119"/>
      <c r="BQ70" s="119"/>
      <c r="BR70" s="119"/>
      <c r="BS70" s="119"/>
      <c r="BT70" s="119"/>
      <c r="BU70" s="119"/>
      <c r="BV70" s="119"/>
      <c r="BW70" s="119"/>
      <c r="BX70" s="119"/>
      <c r="BY70" s="119"/>
      <c r="BZ70" s="119"/>
      <c r="CA70" s="119"/>
      <c r="CB70" s="119"/>
      <c r="CC70" s="119"/>
      <c r="CD70" s="119"/>
      <c r="CE70" s="119"/>
    </row>
    <row r="71" spans="1:83" x14ac:dyDescent="0.25">
      <c r="A71">
        <f t="shared" si="92"/>
        <v>71</v>
      </c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  <c r="AH71" s="119"/>
      <c r="AI71" s="119"/>
      <c r="AJ71" s="119"/>
      <c r="AK71" s="119"/>
      <c r="AL71" s="119"/>
      <c r="AM71" s="119"/>
      <c r="AN71" s="119"/>
      <c r="AO71" s="119"/>
      <c r="AP71" s="119"/>
      <c r="AQ71" s="119"/>
      <c r="AR71" s="119"/>
      <c r="AS71" s="119"/>
      <c r="AT71" s="119"/>
      <c r="AU71" s="119"/>
      <c r="AV71" s="119"/>
      <c r="AW71" s="119"/>
      <c r="AX71" t="str">
        <f t="shared" si="93"/>
        <v/>
      </c>
      <c r="AY71" t="e">
        <f t="array" ref="AY71">IF(ROW(AZ70)&gt; COUNTA($AZ$2:$AZ$113), "",INDEX($AZ:$AZ, SMALL(IF(AZ$2:AZ$113&lt;&gt;"",ROW($2:$113)), ROW(AY70))))</f>
        <v>#NUM!</v>
      </c>
      <c r="AZ71" t="str">
        <f t="shared" si="94"/>
        <v/>
      </c>
      <c r="BA71" t="s">
        <v>80</v>
      </c>
      <c r="BB71">
        <v>30.973800000000001</v>
      </c>
      <c r="BC71" t="s">
        <v>117</v>
      </c>
      <c r="BE71">
        <v>15</v>
      </c>
      <c r="BG71">
        <f t="shared" si="95"/>
        <v>0</v>
      </c>
      <c r="BH71">
        <f t="shared" si="96"/>
        <v>0</v>
      </c>
      <c r="BJ71" s="117" t="e">
        <f t="shared" si="97"/>
        <v>#DIV/0!</v>
      </c>
      <c r="BK71" s="119"/>
      <c r="BL71" s="119"/>
      <c r="BM71" s="119"/>
      <c r="BN71" s="119"/>
      <c r="BO71" s="119"/>
      <c r="BP71" s="119"/>
      <c r="BQ71" s="119"/>
      <c r="BR71" s="119"/>
      <c r="BS71" s="119"/>
      <c r="BT71" s="119"/>
      <c r="BU71" s="119"/>
      <c r="BV71" s="119"/>
      <c r="BW71" s="119"/>
      <c r="BX71" s="119"/>
      <c r="BY71" s="119"/>
      <c r="BZ71" s="119"/>
      <c r="CA71" s="119"/>
      <c r="CB71" s="119"/>
      <c r="CC71" s="119"/>
      <c r="CD71" s="119"/>
      <c r="CE71" s="119"/>
    </row>
    <row r="72" spans="1:83" x14ac:dyDescent="0.25">
      <c r="A72">
        <f t="shared" si="92"/>
        <v>72</v>
      </c>
      <c r="I72" s="119"/>
      <c r="J72" s="119"/>
      <c r="K72" s="119"/>
      <c r="L72" s="119"/>
      <c r="M72" s="119"/>
      <c r="N72" s="119"/>
      <c r="O72" s="119"/>
      <c r="P72" s="119"/>
      <c r="Q72" s="119"/>
      <c r="R72" s="119"/>
      <c r="S72" s="119"/>
      <c r="T72" s="119"/>
      <c r="U72" s="119"/>
      <c r="V72" s="119"/>
      <c r="W72" s="119"/>
      <c r="X72" s="119"/>
      <c r="Y72" s="119"/>
      <c r="Z72" s="119"/>
      <c r="AA72" s="119"/>
      <c r="AB72" s="119"/>
      <c r="AC72" s="119"/>
      <c r="AD72" s="119"/>
      <c r="AE72" s="119"/>
      <c r="AF72" s="119"/>
      <c r="AG72" s="119"/>
      <c r="AH72" s="119"/>
      <c r="AI72" s="119"/>
      <c r="AJ72" s="119"/>
      <c r="AK72" s="119"/>
      <c r="AL72" s="119"/>
      <c r="AM72" s="119"/>
      <c r="AN72" s="119"/>
      <c r="AO72" s="119"/>
      <c r="AP72" s="119"/>
      <c r="AQ72" s="119"/>
      <c r="AR72" s="119"/>
      <c r="AS72" s="119"/>
      <c r="AT72" s="119"/>
      <c r="AU72" s="119"/>
      <c r="AV72" s="119"/>
      <c r="AW72" s="119"/>
      <c r="AX72" t="str">
        <f t="shared" si="93"/>
        <v/>
      </c>
      <c r="AY72" t="e">
        <f t="array" ref="AY72">IF(ROW(AZ71)&gt; COUNTA($AZ$2:$AZ$113), "",INDEX($AZ:$AZ, SMALL(IF(AZ$2:AZ$113&lt;&gt;"",ROW($2:$113)), ROW(AY71))))</f>
        <v>#NUM!</v>
      </c>
      <c r="AZ72" t="str">
        <f t="shared" si="94"/>
        <v/>
      </c>
      <c r="BA72" t="s">
        <v>299</v>
      </c>
      <c r="BB72">
        <v>231.0359</v>
      </c>
      <c r="BC72" t="s">
        <v>298</v>
      </c>
      <c r="BE72">
        <v>91</v>
      </c>
      <c r="BG72">
        <f t="shared" si="95"/>
        <v>0</v>
      </c>
      <c r="BH72">
        <f t="shared" si="96"/>
        <v>0</v>
      </c>
      <c r="BJ72" s="117" t="e">
        <f t="shared" si="97"/>
        <v>#DIV/0!</v>
      </c>
      <c r="BK72" s="119"/>
      <c r="BL72" s="119"/>
      <c r="BM72" s="119"/>
      <c r="BN72" s="119"/>
      <c r="BO72" s="119"/>
      <c r="BP72" s="119"/>
      <c r="BQ72" s="119"/>
      <c r="BR72" s="119"/>
      <c r="BS72" s="119"/>
      <c r="BT72" s="119"/>
      <c r="BU72" s="119"/>
      <c r="BV72" s="119"/>
      <c r="BW72" s="119"/>
      <c r="BX72" s="119"/>
      <c r="BY72" s="119"/>
      <c r="BZ72" s="119"/>
      <c r="CA72" s="119"/>
      <c r="CB72" s="119"/>
      <c r="CC72" s="119"/>
      <c r="CD72" s="119"/>
      <c r="CE72" s="119"/>
    </row>
    <row r="73" spans="1:83" x14ac:dyDescent="0.25">
      <c r="A73">
        <f t="shared" si="92"/>
        <v>73</v>
      </c>
      <c r="I73" s="119"/>
      <c r="J73" s="119"/>
      <c r="K73" s="119"/>
      <c r="L73" s="119"/>
      <c r="M73" s="119"/>
      <c r="N73" s="119"/>
      <c r="O73" s="119"/>
      <c r="P73" s="119"/>
      <c r="Q73" s="119"/>
      <c r="R73" s="119"/>
      <c r="S73" s="119"/>
      <c r="T73" s="119"/>
      <c r="U73" s="119"/>
      <c r="V73" s="119"/>
      <c r="W73" s="119"/>
      <c r="X73" s="119"/>
      <c r="Y73" s="119"/>
      <c r="Z73" s="119"/>
      <c r="AA73" s="119"/>
      <c r="AB73" s="119"/>
      <c r="AC73" s="119"/>
      <c r="AD73" s="119"/>
      <c r="AE73" s="119"/>
      <c r="AF73" s="119"/>
      <c r="AG73" s="119"/>
      <c r="AH73" s="119"/>
      <c r="AI73" s="119"/>
      <c r="AJ73" s="119"/>
      <c r="AK73" s="119"/>
      <c r="AL73" s="119"/>
      <c r="AM73" s="119"/>
      <c r="AN73" s="119"/>
      <c r="AO73" s="119"/>
      <c r="AP73" s="119"/>
      <c r="AQ73" s="119"/>
      <c r="AR73" s="119"/>
      <c r="AS73" s="119"/>
      <c r="AT73" s="119"/>
      <c r="AU73" s="119"/>
      <c r="AV73" s="119"/>
      <c r="AW73" s="119"/>
      <c r="AX73" t="str">
        <f t="shared" si="93"/>
        <v/>
      </c>
      <c r="AY73" t="e">
        <f t="array" ref="AY73">IF(ROW(AZ72)&gt; COUNTA($AZ$2:$AZ$113), "",INDEX($AZ:$AZ, SMALL(IF(AZ$2:AZ$113&lt;&gt;"",ROW($2:$113)), ROW(AY72))))</f>
        <v>#NUM!</v>
      </c>
      <c r="AZ73" t="str">
        <f t="shared" si="94"/>
        <v/>
      </c>
      <c r="BA73" t="s">
        <v>279</v>
      </c>
      <c r="BB73">
        <v>207.2</v>
      </c>
      <c r="BC73" t="s">
        <v>277</v>
      </c>
      <c r="BE73">
        <v>82</v>
      </c>
      <c r="BG73">
        <f t="shared" si="95"/>
        <v>0</v>
      </c>
      <c r="BH73">
        <f t="shared" si="96"/>
        <v>0</v>
      </c>
      <c r="BJ73" s="117" t="e">
        <f t="shared" si="97"/>
        <v>#DIV/0!</v>
      </c>
      <c r="BK73" s="119"/>
      <c r="BL73" s="119"/>
      <c r="BM73" s="119"/>
      <c r="BN73" s="119"/>
      <c r="BO73" s="119"/>
      <c r="BP73" s="119"/>
      <c r="BQ73" s="119"/>
      <c r="BR73" s="119"/>
      <c r="BS73" s="119"/>
      <c r="BT73" s="119"/>
      <c r="BU73" s="119"/>
      <c r="BV73" s="119"/>
      <c r="BW73" s="119"/>
      <c r="BX73" s="119"/>
      <c r="BY73" s="119"/>
      <c r="BZ73" s="119"/>
      <c r="CA73" s="119"/>
      <c r="CB73" s="119"/>
      <c r="CC73" s="119"/>
      <c r="CD73" s="119"/>
      <c r="CE73" s="119"/>
    </row>
    <row r="74" spans="1:83" x14ac:dyDescent="0.25">
      <c r="A74">
        <f t="shared" si="92"/>
        <v>74</v>
      </c>
      <c r="I74" s="119"/>
      <c r="J74" s="119"/>
      <c r="K74" s="119"/>
      <c r="L74" s="119"/>
      <c r="M74" s="119"/>
      <c r="N74" s="119"/>
      <c r="O74" s="119"/>
      <c r="P74" s="119"/>
      <c r="Q74" s="119"/>
      <c r="R74" s="119"/>
      <c r="S74" s="119"/>
      <c r="T74" s="119"/>
      <c r="U74" s="119"/>
      <c r="V74" s="119"/>
      <c r="W74" s="119"/>
      <c r="X74" s="119"/>
      <c r="Y74" s="119"/>
      <c r="Z74" s="119"/>
      <c r="AA74" s="119"/>
      <c r="AB74" s="119"/>
      <c r="AC74" s="119"/>
      <c r="AD74" s="119"/>
      <c r="AE74" s="119"/>
      <c r="AF74" s="119"/>
      <c r="AG74" s="119"/>
      <c r="AH74" s="119"/>
      <c r="AI74" s="119"/>
      <c r="AJ74" s="119"/>
      <c r="AK74" s="119"/>
      <c r="AL74" s="119"/>
      <c r="AM74" s="119"/>
      <c r="AN74" s="119"/>
      <c r="AO74" s="119"/>
      <c r="AP74" s="119"/>
      <c r="AQ74" s="119"/>
      <c r="AR74" s="119"/>
      <c r="AS74" s="119"/>
      <c r="AT74" s="119"/>
      <c r="AU74" s="119"/>
      <c r="AV74" s="119"/>
      <c r="AW74" s="119"/>
      <c r="AX74" t="str">
        <f t="shared" si="93"/>
        <v/>
      </c>
      <c r="AY74" t="e">
        <f t="array" ref="AY74">IF(ROW(AZ73)&gt; COUNTA($AZ$2:$AZ$113), "",INDEX($AZ:$AZ, SMALL(IF(AZ$2:AZ$113&lt;&gt;"",ROW($2:$113)), ROW(AY73))))</f>
        <v>#NUM!</v>
      </c>
      <c r="AZ74" t="str">
        <f t="shared" si="94"/>
        <v/>
      </c>
      <c r="BA74" t="s">
        <v>194</v>
      </c>
      <c r="BB74">
        <v>106.42</v>
      </c>
      <c r="BC74" t="s">
        <v>193</v>
      </c>
      <c r="BE74">
        <v>46</v>
      </c>
      <c r="BG74">
        <f t="shared" si="95"/>
        <v>0</v>
      </c>
      <c r="BH74">
        <f t="shared" si="96"/>
        <v>0</v>
      </c>
      <c r="BJ74" s="117" t="e">
        <f t="shared" si="97"/>
        <v>#DIV/0!</v>
      </c>
      <c r="BK74" s="119"/>
      <c r="BL74" s="119"/>
      <c r="BM74" s="119"/>
      <c r="BN74" s="119"/>
      <c r="BO74" s="119"/>
      <c r="BP74" s="119"/>
      <c r="BQ74" s="119"/>
      <c r="BR74" s="119"/>
      <c r="BS74" s="119"/>
      <c r="BT74" s="119"/>
      <c r="BU74" s="119"/>
      <c r="BV74" s="119"/>
      <c r="BW74" s="119"/>
      <c r="BX74" s="119"/>
      <c r="BY74" s="119"/>
      <c r="BZ74" s="119"/>
      <c r="CA74" s="119"/>
      <c r="CB74" s="119"/>
      <c r="CC74" s="119"/>
      <c r="CD74" s="119"/>
      <c r="CE74" s="119"/>
    </row>
    <row r="75" spans="1:83" x14ac:dyDescent="0.25">
      <c r="A75">
        <f t="shared" si="92"/>
        <v>75</v>
      </c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  <c r="AH75" s="119"/>
      <c r="AI75" s="119"/>
      <c r="AJ75" s="119"/>
      <c r="AK75" s="119"/>
      <c r="AL75" s="119"/>
      <c r="AM75" s="119"/>
      <c r="AN75" s="119"/>
      <c r="AO75" s="119"/>
      <c r="AP75" s="119"/>
      <c r="AQ75" s="119"/>
      <c r="AR75" s="119"/>
      <c r="AS75" s="119"/>
      <c r="AT75" s="119"/>
      <c r="AU75" s="119"/>
      <c r="AV75" s="119"/>
      <c r="AW75" s="119"/>
      <c r="AX75" t="str">
        <f t="shared" si="93"/>
        <v/>
      </c>
      <c r="AY75" t="e">
        <f t="array" ref="AY75">IF(ROW(AZ74)&gt; COUNTA($AZ$2:$AZ$113), "",INDEX($AZ:$AZ, SMALL(IF(AZ$2:AZ$113&lt;&gt;"",ROW($2:$113)), ROW(AY74))))</f>
        <v>#NUM!</v>
      </c>
      <c r="AZ75" t="str">
        <f t="shared" si="94"/>
        <v/>
      </c>
      <c r="BA75" t="s">
        <v>233</v>
      </c>
      <c r="BB75">
        <v>145</v>
      </c>
      <c r="BC75" t="s">
        <v>232</v>
      </c>
      <c r="BE75">
        <v>61</v>
      </c>
      <c r="BG75">
        <f t="shared" si="95"/>
        <v>0</v>
      </c>
      <c r="BH75">
        <f t="shared" si="96"/>
        <v>0</v>
      </c>
      <c r="BJ75" s="117" t="e">
        <f t="shared" si="97"/>
        <v>#DIV/0!</v>
      </c>
      <c r="BK75" s="119"/>
      <c r="BL75" s="119"/>
      <c r="BM75" s="119"/>
      <c r="BN75" s="119"/>
      <c r="BO75" s="119"/>
      <c r="BP75" s="119"/>
      <c r="BQ75" s="119"/>
      <c r="BR75" s="119"/>
      <c r="BS75" s="119"/>
      <c r="BT75" s="119"/>
      <c r="BU75" s="119"/>
      <c r="BV75" s="119"/>
      <c r="BW75" s="119"/>
      <c r="BX75" s="119"/>
      <c r="BY75" s="119"/>
      <c r="BZ75" s="119"/>
      <c r="CA75" s="119"/>
      <c r="CB75" s="119"/>
      <c r="CC75" s="119"/>
      <c r="CD75" s="119"/>
      <c r="CE75" s="119"/>
    </row>
    <row r="76" spans="1:83" x14ac:dyDescent="0.25">
      <c r="A76">
        <f t="shared" si="92"/>
        <v>76</v>
      </c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  <c r="AH76" s="119"/>
      <c r="AI76" s="119"/>
      <c r="AJ76" s="119"/>
      <c r="AK76" s="119"/>
      <c r="AL76" s="119"/>
      <c r="AM76" s="119"/>
      <c r="AN76" s="119"/>
      <c r="AO76" s="119"/>
      <c r="AP76" s="119"/>
      <c r="AQ76" s="119"/>
      <c r="AR76" s="119"/>
      <c r="AS76" s="119"/>
      <c r="AT76" s="119"/>
      <c r="AU76" s="119"/>
      <c r="AV76" s="119"/>
      <c r="AW76" s="119"/>
      <c r="AX76" t="str">
        <f t="shared" si="93"/>
        <v/>
      </c>
      <c r="AY76" t="e">
        <f t="array" ref="AY76">IF(ROW(AZ75)&gt; COUNTA($AZ$2:$AZ$113), "",INDEX($AZ:$AZ, SMALL(IF(AZ$2:AZ$113&lt;&gt;"",ROW($2:$113)), ROW(AY75))))</f>
        <v>#NUM!</v>
      </c>
      <c r="AZ76" t="str">
        <f t="shared" si="94"/>
        <v/>
      </c>
      <c r="BA76" t="s">
        <v>284</v>
      </c>
      <c r="BB76">
        <v>209</v>
      </c>
      <c r="BC76" t="s">
        <v>283</v>
      </c>
      <c r="BE76">
        <v>84</v>
      </c>
      <c r="BG76">
        <f t="shared" si="95"/>
        <v>0</v>
      </c>
      <c r="BH76">
        <f t="shared" si="96"/>
        <v>0</v>
      </c>
      <c r="BJ76" s="117" t="e">
        <f t="shared" si="97"/>
        <v>#DIV/0!</v>
      </c>
      <c r="BK76" s="119"/>
      <c r="BL76" s="119"/>
      <c r="BM76" s="119"/>
      <c r="BN76" s="119"/>
      <c r="BO76" s="119"/>
      <c r="BP76" s="119"/>
      <c r="BQ76" s="119"/>
      <c r="BR76" s="119"/>
      <c r="BS76" s="119"/>
      <c r="BT76" s="119"/>
      <c r="BU76" s="119"/>
      <c r="BV76" s="119"/>
      <c r="BW76" s="119"/>
      <c r="BX76" s="119"/>
      <c r="BY76" s="119"/>
      <c r="BZ76" s="119"/>
      <c r="CA76" s="119"/>
      <c r="CB76" s="119"/>
      <c r="CC76" s="119"/>
      <c r="CD76" s="119"/>
      <c r="CE76" s="119"/>
    </row>
    <row r="77" spans="1:83" x14ac:dyDescent="0.25">
      <c r="A77">
        <f t="shared" si="92"/>
        <v>77</v>
      </c>
      <c r="I77" s="119"/>
      <c r="J77" s="119"/>
      <c r="K77" s="119"/>
      <c r="L77" s="119"/>
      <c r="M77" s="119"/>
      <c r="N77" s="119"/>
      <c r="O77" s="119"/>
      <c r="P77" s="119"/>
      <c r="Q77" s="119"/>
      <c r="R77" s="119"/>
      <c r="S77" s="119"/>
      <c r="T77" s="119"/>
      <c r="U77" s="119"/>
      <c r="V77" s="119"/>
      <c r="W77" s="119"/>
      <c r="X77" s="119"/>
      <c r="Y77" s="119"/>
      <c r="Z77" s="119"/>
      <c r="AA77" s="119"/>
      <c r="AB77" s="119"/>
      <c r="AC77" s="119"/>
      <c r="AD77" s="119"/>
      <c r="AE77" s="119"/>
      <c r="AF77" s="119"/>
      <c r="AG77" s="119"/>
      <c r="AH77" s="119"/>
      <c r="AI77" s="119"/>
      <c r="AJ77" s="119"/>
      <c r="AK77" s="119"/>
      <c r="AL77" s="119"/>
      <c r="AM77" s="119"/>
      <c r="AN77" s="119"/>
      <c r="AO77" s="119"/>
      <c r="AP77" s="119"/>
      <c r="AQ77" s="119"/>
      <c r="AR77" s="119"/>
      <c r="AS77" s="119"/>
      <c r="AT77" s="119"/>
      <c r="AU77" s="119"/>
      <c r="AV77" s="119"/>
      <c r="AW77" s="119"/>
      <c r="AX77" t="str">
        <f t="shared" si="93"/>
        <v/>
      </c>
      <c r="AY77" t="e">
        <f t="array" ref="AY77">IF(ROW(AZ76)&gt; COUNTA($AZ$2:$AZ$113), "",INDEX($AZ:$AZ, SMALL(IF(AZ$2:AZ$113&lt;&gt;"",ROW($2:$113)), ROW(AY76))))</f>
        <v>#NUM!</v>
      </c>
      <c r="AZ77" t="str">
        <f t="shared" si="94"/>
        <v/>
      </c>
      <c r="BA77" t="s">
        <v>228</v>
      </c>
      <c r="BB77">
        <v>140.90770000000001</v>
      </c>
      <c r="BC77" t="s">
        <v>226</v>
      </c>
      <c r="BE77">
        <v>59</v>
      </c>
      <c r="BG77">
        <f t="shared" si="95"/>
        <v>0</v>
      </c>
      <c r="BH77">
        <f t="shared" si="96"/>
        <v>0</v>
      </c>
      <c r="BJ77" s="117" t="e">
        <f t="shared" si="97"/>
        <v>#DIV/0!</v>
      </c>
      <c r="BK77" s="119"/>
      <c r="BL77" s="119"/>
      <c r="BM77" s="119"/>
      <c r="BN77" s="119"/>
      <c r="BO77" s="119"/>
      <c r="BP77" s="119"/>
      <c r="BQ77" s="119"/>
      <c r="BR77" s="119"/>
      <c r="BS77" s="119"/>
      <c r="BT77" s="119"/>
      <c r="BU77" s="119"/>
      <c r="BV77" s="119"/>
      <c r="BW77" s="119"/>
      <c r="BX77" s="119"/>
      <c r="BY77" s="119"/>
      <c r="BZ77" s="119"/>
      <c r="CA77" s="119"/>
      <c r="CB77" s="119"/>
      <c r="CC77" s="119"/>
      <c r="CD77" s="119"/>
      <c r="CE77" s="119"/>
    </row>
    <row r="78" spans="1:83" x14ac:dyDescent="0.25">
      <c r="A78">
        <f t="shared" si="92"/>
        <v>78</v>
      </c>
      <c r="I78" s="119"/>
      <c r="J78" s="119"/>
      <c r="K78" s="119"/>
      <c r="L78" s="119"/>
      <c r="M78" s="119"/>
      <c r="N78" s="119"/>
      <c r="O78" s="119"/>
      <c r="P78" s="119"/>
      <c r="Q78" s="119"/>
      <c r="R78" s="119"/>
      <c r="S78" s="119"/>
      <c r="T78" s="119"/>
      <c r="U78" s="119"/>
      <c r="V78" s="119"/>
      <c r="W78" s="119"/>
      <c r="X78" s="119"/>
      <c r="Y78" s="119"/>
      <c r="Z78" s="119"/>
      <c r="AA78" s="119"/>
      <c r="AB78" s="119"/>
      <c r="AC78" s="119"/>
      <c r="AD78" s="119"/>
      <c r="AE78" s="119"/>
      <c r="AF78" s="119"/>
      <c r="AG78" s="119"/>
      <c r="AH78" s="119"/>
      <c r="AI78" s="119"/>
      <c r="AJ78" s="119"/>
      <c r="AK78" s="119"/>
      <c r="AL78" s="119"/>
      <c r="AM78" s="119"/>
      <c r="AN78" s="119"/>
      <c r="AO78" s="119"/>
      <c r="AP78" s="119"/>
      <c r="AQ78" s="119"/>
      <c r="AR78" s="119"/>
      <c r="AS78" s="119"/>
      <c r="AT78" s="119"/>
      <c r="AU78" s="119"/>
      <c r="AV78" s="119"/>
      <c r="AW78" s="119"/>
      <c r="AX78" t="str">
        <f t="shared" si="93"/>
        <v/>
      </c>
      <c r="AY78" t="e">
        <f t="array" ref="AY78">IF(ROW(AZ77)&gt; COUNTA($AZ$2:$AZ$113), "",INDEX($AZ:$AZ, SMALL(IF(AZ$2:AZ$113&lt;&gt;"",ROW($2:$113)), ROW(AY77))))</f>
        <v>#NUM!</v>
      </c>
      <c r="AZ78" t="str">
        <f t="shared" si="94"/>
        <v/>
      </c>
      <c r="BA78" t="s">
        <v>269</v>
      </c>
      <c r="BB78">
        <v>195.078</v>
      </c>
      <c r="BC78" t="s">
        <v>267</v>
      </c>
      <c r="BE78">
        <v>78</v>
      </c>
      <c r="BG78">
        <f t="shared" si="95"/>
        <v>0</v>
      </c>
      <c r="BH78">
        <f t="shared" si="96"/>
        <v>0</v>
      </c>
      <c r="BJ78" s="117" t="e">
        <f t="shared" si="97"/>
        <v>#DIV/0!</v>
      </c>
      <c r="BK78" s="119"/>
      <c r="BL78" s="119"/>
      <c r="BM78" s="119"/>
      <c r="BN78" s="119"/>
      <c r="BO78" s="119"/>
      <c r="BP78" s="119"/>
      <c r="BQ78" s="119"/>
      <c r="BR78" s="119"/>
      <c r="BS78" s="119"/>
      <c r="BT78" s="119"/>
      <c r="BU78" s="119"/>
      <c r="BV78" s="119"/>
      <c r="BW78" s="119"/>
      <c r="BX78" s="119"/>
      <c r="BY78" s="119"/>
      <c r="BZ78" s="119"/>
      <c r="CA78" s="119"/>
      <c r="CB78" s="119"/>
      <c r="CC78" s="119"/>
      <c r="CD78" s="119"/>
      <c r="CE78" s="119"/>
    </row>
    <row r="79" spans="1:83" x14ac:dyDescent="0.25">
      <c r="A79">
        <f t="shared" si="92"/>
        <v>79</v>
      </c>
      <c r="I79" s="119"/>
      <c r="J79" s="119"/>
      <c r="K79" s="119"/>
      <c r="L79" s="119"/>
      <c r="M79" s="119"/>
      <c r="N79" s="119"/>
      <c r="O79" s="119"/>
      <c r="P79" s="119"/>
      <c r="Q79" s="119"/>
      <c r="R79" s="119"/>
      <c r="S79" s="119"/>
      <c r="T79" s="119"/>
      <c r="U79" s="119"/>
      <c r="V79" s="119"/>
      <c r="W79" s="119"/>
      <c r="X79" s="119"/>
      <c r="Y79" s="119"/>
      <c r="Z79" s="119"/>
      <c r="AA79" s="119"/>
      <c r="AB79" s="119"/>
      <c r="AC79" s="119"/>
      <c r="AD79" s="119"/>
      <c r="AE79" s="119"/>
      <c r="AF79" s="119"/>
      <c r="AG79" s="119"/>
      <c r="AH79" s="119"/>
      <c r="AI79" s="119"/>
      <c r="AJ79" s="119"/>
      <c r="AK79" s="119"/>
      <c r="AL79" s="119"/>
      <c r="AM79" s="119"/>
      <c r="AN79" s="119"/>
      <c r="AO79" s="119"/>
      <c r="AP79" s="119"/>
      <c r="AQ79" s="119"/>
      <c r="AR79" s="119"/>
      <c r="AS79" s="119"/>
      <c r="AT79" s="119"/>
      <c r="AU79" s="119"/>
      <c r="AV79" s="119"/>
      <c r="AW79" s="119"/>
      <c r="AX79" t="str">
        <f t="shared" si="93"/>
        <v/>
      </c>
      <c r="AY79" t="e">
        <f t="array" ref="AY79">IF(ROW(AZ78)&gt; COUNTA($AZ$2:$AZ$113), "",INDEX($AZ:$AZ, SMALL(IF(AZ$2:AZ$113&lt;&gt;"",ROW($2:$113)), ROW(AY78))))</f>
        <v>#NUM!</v>
      </c>
      <c r="AZ79" t="str">
        <f t="shared" si="94"/>
        <v/>
      </c>
      <c r="BA79" t="s">
        <v>306</v>
      </c>
      <c r="BB79">
        <v>244</v>
      </c>
      <c r="BC79" t="s">
        <v>305</v>
      </c>
      <c r="BE79">
        <v>94</v>
      </c>
      <c r="BG79">
        <f t="shared" si="95"/>
        <v>0</v>
      </c>
      <c r="BH79">
        <f t="shared" si="96"/>
        <v>0</v>
      </c>
      <c r="BJ79" s="117" t="e">
        <f t="shared" si="97"/>
        <v>#DIV/0!</v>
      </c>
      <c r="BK79" s="119"/>
      <c r="BL79" s="119"/>
      <c r="BM79" s="119"/>
      <c r="BN79" s="119"/>
      <c r="BO79" s="119"/>
      <c r="BP79" s="119"/>
      <c r="BQ79" s="119"/>
      <c r="BR79" s="119"/>
      <c r="BS79" s="119"/>
      <c r="BT79" s="119"/>
      <c r="BU79" s="119"/>
      <c r="BV79" s="119"/>
      <c r="BW79" s="119"/>
      <c r="BX79" s="119"/>
      <c r="BY79" s="119"/>
      <c r="BZ79" s="119"/>
      <c r="CA79" s="119"/>
      <c r="CB79" s="119"/>
      <c r="CC79" s="119"/>
      <c r="CD79" s="119"/>
      <c r="CE79" s="119"/>
    </row>
    <row r="80" spans="1:83" x14ac:dyDescent="0.25">
      <c r="A80">
        <f t="shared" si="92"/>
        <v>80</v>
      </c>
      <c r="I80" s="119"/>
      <c r="J80" s="119"/>
      <c r="K80" s="119"/>
      <c r="L80" s="119"/>
      <c r="M80" s="119"/>
      <c r="N80" s="119"/>
      <c r="O80" s="119"/>
      <c r="P80" s="119"/>
      <c r="Q80" s="119"/>
      <c r="R80" s="119"/>
      <c r="S80" s="119"/>
      <c r="T80" s="119"/>
      <c r="U80" s="119"/>
      <c r="V80" s="119"/>
      <c r="W80" s="119"/>
      <c r="X80" s="119"/>
      <c r="Y80" s="119"/>
      <c r="Z80" s="119"/>
      <c r="AA80" s="119"/>
      <c r="AB80" s="119"/>
      <c r="AC80" s="119"/>
      <c r="AD80" s="119"/>
      <c r="AE80" s="119"/>
      <c r="AF80" s="119"/>
      <c r="AG80" s="119"/>
      <c r="AH80" s="119"/>
      <c r="AI80" s="119"/>
      <c r="AJ80" s="119"/>
      <c r="AK80" s="119"/>
      <c r="AL80" s="119"/>
      <c r="AM80" s="119"/>
      <c r="AN80" s="119"/>
      <c r="AO80" s="119"/>
      <c r="AP80" s="119"/>
      <c r="AQ80" s="119"/>
      <c r="AR80" s="119"/>
      <c r="AS80" s="119"/>
      <c r="AT80" s="119"/>
      <c r="AU80" s="119"/>
      <c r="AV80" s="119"/>
      <c r="AW80" s="119"/>
      <c r="AX80" t="str">
        <f t="shared" si="93"/>
        <v/>
      </c>
      <c r="AY80" t="e">
        <f t="array" ref="AY80">IF(ROW(AZ79)&gt; COUNTA($AZ$2:$AZ$113), "",INDEX($AZ:$AZ, SMALL(IF(AZ$2:AZ$113&lt;&gt;"",ROW($2:$113)), ROW(AY79))))</f>
        <v>#NUM!</v>
      </c>
      <c r="AZ80" t="str">
        <f t="shared" si="94"/>
        <v/>
      </c>
      <c r="BA80" t="s">
        <v>293</v>
      </c>
      <c r="BB80">
        <v>226</v>
      </c>
      <c r="BC80" t="s">
        <v>292</v>
      </c>
      <c r="BE80">
        <v>88</v>
      </c>
      <c r="BG80">
        <f t="shared" si="95"/>
        <v>0</v>
      </c>
      <c r="BH80">
        <f t="shared" si="96"/>
        <v>0</v>
      </c>
      <c r="BJ80" s="117" t="e">
        <f t="shared" si="97"/>
        <v>#DIV/0!</v>
      </c>
      <c r="BK80" s="119"/>
      <c r="BL80" s="119"/>
      <c r="BM80" s="119"/>
      <c r="BN80" s="119"/>
      <c r="BO80" s="119"/>
      <c r="BP80" s="119"/>
      <c r="BQ80" s="119"/>
      <c r="BR80" s="119"/>
      <c r="BS80" s="119"/>
      <c r="BT80" s="119"/>
      <c r="BU80" s="119"/>
      <c r="BV80" s="119"/>
      <c r="BW80" s="119"/>
      <c r="BX80" s="119"/>
      <c r="BY80" s="119"/>
      <c r="BZ80" s="119"/>
      <c r="CA80" s="119"/>
      <c r="CB80" s="119"/>
      <c r="CC80" s="119"/>
      <c r="CD80" s="119"/>
      <c r="CE80" s="119"/>
    </row>
    <row r="81" spans="1:83" x14ac:dyDescent="0.25">
      <c r="A81">
        <f t="shared" si="92"/>
        <v>81</v>
      </c>
      <c r="I81" s="119"/>
      <c r="J81" s="119"/>
      <c r="K81" s="119"/>
      <c r="L81" s="119"/>
      <c r="M81" s="119"/>
      <c r="N81" s="119"/>
      <c r="O81" s="119"/>
      <c r="P81" s="119"/>
      <c r="Q81" s="119"/>
      <c r="R81" s="119"/>
      <c r="S81" s="119"/>
      <c r="T81" s="119"/>
      <c r="U81" s="119"/>
      <c r="V81" s="119"/>
      <c r="W81" s="119"/>
      <c r="X81" s="119"/>
      <c r="Y81" s="119"/>
      <c r="Z81" s="119"/>
      <c r="AA81" s="119"/>
      <c r="AB81" s="119"/>
      <c r="AC81" s="119"/>
      <c r="AD81" s="119"/>
      <c r="AE81" s="119"/>
      <c r="AF81" s="119"/>
      <c r="AG81" s="119"/>
      <c r="AH81" s="119"/>
      <c r="AI81" s="119"/>
      <c r="AJ81" s="119"/>
      <c r="AK81" s="119"/>
      <c r="AL81" s="119"/>
      <c r="AM81" s="119"/>
      <c r="AN81" s="119"/>
      <c r="AO81" s="119"/>
      <c r="AP81" s="119"/>
      <c r="AQ81" s="119"/>
      <c r="AR81" s="119"/>
      <c r="AS81" s="119"/>
      <c r="AT81" s="119"/>
      <c r="AU81" s="119"/>
      <c r="AV81" s="119"/>
      <c r="AW81" s="119"/>
      <c r="AX81" t="str">
        <f t="shared" si="93"/>
        <v/>
      </c>
      <c r="AY81" t="e">
        <f t="array" ref="AY81">IF(ROW(AZ80)&gt; COUNTA($AZ$2:$AZ$113), "",INDEX($AZ:$AZ, SMALL(IF(AZ$2:AZ$113&lt;&gt;"",ROW($2:$113)), ROW(AY80))))</f>
        <v>#NUM!</v>
      </c>
      <c r="AZ81" t="str">
        <f t="shared" si="94"/>
        <v/>
      </c>
      <c r="BA81" t="s">
        <v>174</v>
      </c>
      <c r="BB81">
        <v>85.467799999999997</v>
      </c>
      <c r="BC81" t="s">
        <v>173</v>
      </c>
      <c r="BE81">
        <v>37</v>
      </c>
      <c r="BG81">
        <f t="shared" si="95"/>
        <v>0</v>
      </c>
      <c r="BH81">
        <f t="shared" si="96"/>
        <v>0</v>
      </c>
      <c r="BJ81" s="117" t="e">
        <f t="shared" si="97"/>
        <v>#DIV/0!</v>
      </c>
      <c r="BK81" s="119"/>
      <c r="BL81" s="119"/>
      <c r="BM81" s="119"/>
      <c r="BN81" s="119"/>
      <c r="BO81" s="119"/>
      <c r="BP81" s="119"/>
      <c r="BQ81" s="119"/>
      <c r="BR81" s="119"/>
      <c r="BS81" s="119"/>
      <c r="BT81" s="119"/>
      <c r="BU81" s="119"/>
      <c r="BV81" s="119"/>
      <c r="BW81" s="119"/>
      <c r="BX81" s="119"/>
      <c r="BY81" s="119"/>
      <c r="BZ81" s="119"/>
      <c r="CA81" s="119"/>
      <c r="CB81" s="119"/>
      <c r="CC81" s="119"/>
      <c r="CD81" s="119"/>
      <c r="CE81" s="119"/>
    </row>
    <row r="82" spans="1:83" x14ac:dyDescent="0.25">
      <c r="A82">
        <f t="shared" si="92"/>
        <v>82</v>
      </c>
      <c r="I82" s="119"/>
      <c r="J82" s="119"/>
      <c r="K82" s="119"/>
      <c r="L82" s="119"/>
      <c r="M82" s="119"/>
      <c r="N82" s="119"/>
      <c r="O82" s="119"/>
      <c r="P82" s="119"/>
      <c r="Q82" s="119"/>
      <c r="R82" s="119"/>
      <c r="S82" s="119"/>
      <c r="T82" s="119"/>
      <c r="U82" s="119"/>
      <c r="V82" s="119"/>
      <c r="W82" s="119"/>
      <c r="X82" s="119"/>
      <c r="Y82" s="119"/>
      <c r="Z82" s="119"/>
      <c r="AA82" s="119"/>
      <c r="AB82" s="119"/>
      <c r="AC82" s="119"/>
      <c r="AD82" s="119"/>
      <c r="AE82" s="119"/>
      <c r="AF82" s="119"/>
      <c r="AG82" s="119"/>
      <c r="AH82" s="119"/>
      <c r="AI82" s="119"/>
      <c r="AJ82" s="119"/>
      <c r="AK82" s="119"/>
      <c r="AL82" s="119"/>
      <c r="AM82" s="119"/>
      <c r="AN82" s="119"/>
      <c r="AO82" s="119"/>
      <c r="AP82" s="119"/>
      <c r="AQ82" s="119"/>
      <c r="AR82" s="119"/>
      <c r="AS82" s="119"/>
      <c r="AT82" s="119"/>
      <c r="AU82" s="119"/>
      <c r="AV82" s="119"/>
      <c r="AW82" s="119"/>
      <c r="AX82" t="str">
        <f t="shared" si="93"/>
        <v/>
      </c>
      <c r="AY82" t="e">
        <f t="array" ref="AY82">IF(ROW(AZ81)&gt; COUNTA($AZ$2:$AZ$113), "",INDEX($AZ:$AZ, SMALL(IF(AZ$2:AZ$113&lt;&gt;"",ROW($2:$113)), ROW(AY81))))</f>
        <v>#NUM!</v>
      </c>
      <c r="AZ82" t="str">
        <f t="shared" si="94"/>
        <v/>
      </c>
      <c r="BA82" t="s">
        <v>263</v>
      </c>
      <c r="BB82">
        <v>186.20699999999999</v>
      </c>
      <c r="BC82" t="s">
        <v>262</v>
      </c>
      <c r="BE82">
        <v>75</v>
      </c>
      <c r="BG82">
        <f t="shared" si="95"/>
        <v>0</v>
      </c>
      <c r="BH82">
        <f t="shared" si="96"/>
        <v>0</v>
      </c>
      <c r="BJ82" s="117" t="e">
        <f t="shared" si="97"/>
        <v>#DIV/0!</v>
      </c>
      <c r="BK82" s="119"/>
      <c r="BL82" s="119"/>
      <c r="BM82" s="119"/>
      <c r="BN82" s="119"/>
      <c r="BO82" s="119"/>
      <c r="BP82" s="119"/>
      <c r="BQ82" s="119"/>
      <c r="BR82" s="119"/>
      <c r="BS82" s="119"/>
      <c r="BT82" s="119"/>
      <c r="BU82" s="119"/>
      <c r="BV82" s="119"/>
      <c r="BW82" s="119"/>
      <c r="BX82" s="119"/>
      <c r="BY82" s="119"/>
      <c r="BZ82" s="119"/>
      <c r="CA82" s="119"/>
      <c r="CB82" s="119"/>
      <c r="CC82" s="119"/>
      <c r="CD82" s="119"/>
      <c r="CE82" s="119"/>
    </row>
    <row r="83" spans="1:83" x14ac:dyDescent="0.25">
      <c r="A83">
        <f t="shared" si="92"/>
        <v>83</v>
      </c>
      <c r="I83" s="119"/>
      <c r="J83" s="119"/>
      <c r="K83" s="119"/>
      <c r="L83" s="119"/>
      <c r="M83" s="119"/>
      <c r="N83" s="119"/>
      <c r="O83" s="119"/>
      <c r="P83" s="119"/>
      <c r="Q83" s="119"/>
      <c r="R83" s="119"/>
      <c r="S83" s="119"/>
      <c r="T83" s="119"/>
      <c r="U83" s="119"/>
      <c r="V83" s="119"/>
      <c r="W83" s="119"/>
      <c r="X83" s="119"/>
      <c r="Y83" s="119"/>
      <c r="Z83" s="119"/>
      <c r="AA83" s="119"/>
      <c r="AB83" s="119"/>
      <c r="AC83" s="119"/>
      <c r="AD83" s="119"/>
      <c r="AE83" s="119"/>
      <c r="AF83" s="119"/>
      <c r="AG83" s="119"/>
      <c r="AH83" s="119"/>
      <c r="AI83" s="119"/>
      <c r="AJ83" s="119"/>
      <c r="AK83" s="119"/>
      <c r="AL83" s="119"/>
      <c r="AM83" s="119"/>
      <c r="AN83" s="119"/>
      <c r="AO83" s="119"/>
      <c r="AP83" s="119"/>
      <c r="AQ83" s="119"/>
      <c r="AR83" s="119"/>
      <c r="AS83" s="119"/>
      <c r="AT83" s="119"/>
      <c r="AU83" s="119"/>
      <c r="AV83" s="119"/>
      <c r="AW83" s="119"/>
      <c r="AX83" t="str">
        <f t="shared" si="93"/>
        <v/>
      </c>
      <c r="AY83" t="e">
        <f t="array" ref="AY83">IF(ROW(AZ82)&gt; COUNTA($AZ$2:$AZ$113), "",INDEX($AZ:$AZ, SMALL(IF(AZ$2:AZ$113&lt;&gt;"",ROW($2:$113)), ROW(AY82))))</f>
        <v>#NUM!</v>
      </c>
      <c r="AZ83" t="str">
        <f t="shared" si="94"/>
        <v/>
      </c>
      <c r="BA83" t="s">
        <v>326</v>
      </c>
      <c r="BB83">
        <v>261</v>
      </c>
      <c r="BC83" t="s">
        <v>325</v>
      </c>
      <c r="BE83">
        <v>104</v>
      </c>
      <c r="BG83">
        <f t="shared" si="95"/>
        <v>0</v>
      </c>
      <c r="BH83">
        <f t="shared" si="96"/>
        <v>0</v>
      </c>
      <c r="BJ83" s="117" t="e">
        <f t="shared" si="97"/>
        <v>#DIV/0!</v>
      </c>
      <c r="BK83" s="119"/>
      <c r="BL83" s="119"/>
      <c r="BM83" s="119"/>
      <c r="BN83" s="119"/>
      <c r="BO83" s="119"/>
      <c r="BP83" s="119"/>
      <c r="BQ83" s="119"/>
      <c r="BR83" s="119"/>
      <c r="BS83" s="119"/>
      <c r="BT83" s="119"/>
      <c r="BU83" s="119"/>
      <c r="BV83" s="119"/>
      <c r="BW83" s="119"/>
      <c r="BX83" s="119"/>
      <c r="BY83" s="119"/>
      <c r="BZ83" s="119"/>
      <c r="CA83" s="119"/>
      <c r="CB83" s="119"/>
      <c r="CC83" s="119"/>
      <c r="CD83" s="119"/>
      <c r="CE83" s="119"/>
    </row>
    <row r="84" spans="1:83" x14ac:dyDescent="0.25">
      <c r="A84">
        <f t="shared" si="92"/>
        <v>84</v>
      </c>
      <c r="I84" s="119"/>
      <c r="J84" s="119"/>
      <c r="K84" s="119"/>
      <c r="L84" s="119"/>
      <c r="M84" s="119"/>
      <c r="N84" s="119"/>
      <c r="O84" s="119"/>
      <c r="P84" s="119"/>
      <c r="Q84" s="119"/>
      <c r="R84" s="119"/>
      <c r="S84" s="119"/>
      <c r="T84" s="119"/>
      <c r="U84" s="119"/>
      <c r="V84" s="119"/>
      <c r="W84" s="119"/>
      <c r="X84" s="119"/>
      <c r="Y84" s="119"/>
      <c r="Z84" s="119"/>
      <c r="AA84" s="119"/>
      <c r="AB84" s="119"/>
      <c r="AC84" s="119"/>
      <c r="AD84" s="119"/>
      <c r="AE84" s="119"/>
      <c r="AF84" s="119"/>
      <c r="AG84" s="119"/>
      <c r="AH84" s="119"/>
      <c r="AI84" s="119"/>
      <c r="AJ84" s="119"/>
      <c r="AK84" s="119"/>
      <c r="AL84" s="119"/>
      <c r="AM84" s="119"/>
      <c r="AN84" s="119"/>
      <c r="AO84" s="119"/>
      <c r="AP84" s="119"/>
      <c r="AQ84" s="119"/>
      <c r="AR84" s="119"/>
      <c r="AS84" s="119"/>
      <c r="AT84" s="119"/>
      <c r="AU84" s="119"/>
      <c r="AV84" s="119"/>
      <c r="AW84" s="119"/>
      <c r="AX84" t="str">
        <f t="shared" si="93"/>
        <v/>
      </c>
      <c r="AY84" t="e">
        <f t="array" ref="AY84">IF(ROW(AZ83)&gt; COUNTA($AZ$2:$AZ$113), "",INDEX($AZ:$AZ, SMALL(IF(AZ$2:AZ$113&lt;&gt;"",ROW($2:$113)), ROW(AY83))))</f>
        <v>#NUM!</v>
      </c>
      <c r="AZ84" t="str">
        <f t="shared" si="94"/>
        <v/>
      </c>
      <c r="BA84" t="s">
        <v>415</v>
      </c>
      <c r="BB84">
        <v>272</v>
      </c>
      <c r="BC84" t="s">
        <v>414</v>
      </c>
      <c r="BE84">
        <v>111</v>
      </c>
      <c r="BG84">
        <f t="shared" si="95"/>
        <v>0</v>
      </c>
      <c r="BH84">
        <f t="shared" si="96"/>
        <v>0</v>
      </c>
      <c r="BJ84" s="117" t="e">
        <f t="shared" si="97"/>
        <v>#DIV/0!</v>
      </c>
      <c r="BK84" s="119"/>
      <c r="BL84" s="119"/>
      <c r="BM84" s="119"/>
      <c r="BN84" s="119"/>
      <c r="BO84" s="119"/>
      <c r="BP84" s="119"/>
      <c r="BQ84" s="119"/>
      <c r="BR84" s="119"/>
      <c r="BS84" s="119"/>
      <c r="BT84" s="119"/>
      <c r="BU84" s="119"/>
      <c r="BV84" s="119"/>
      <c r="BW84" s="119"/>
      <c r="BX84" s="119"/>
      <c r="BY84" s="119"/>
      <c r="BZ84" s="119"/>
      <c r="CA84" s="119"/>
      <c r="CB84" s="119"/>
      <c r="CC84" s="119"/>
      <c r="CD84" s="119"/>
      <c r="CE84" s="119"/>
    </row>
    <row r="85" spans="1:83" x14ac:dyDescent="0.25">
      <c r="A85">
        <f t="shared" si="92"/>
        <v>85</v>
      </c>
      <c r="I85" s="119"/>
      <c r="J85" s="119"/>
      <c r="K85" s="119"/>
      <c r="L85" s="119"/>
      <c r="M85" s="119"/>
      <c r="N85" s="119"/>
      <c r="O85" s="119"/>
      <c r="P85" s="119"/>
      <c r="Q85" s="119"/>
      <c r="R85" s="119"/>
      <c r="S85" s="119"/>
      <c r="T85" s="119"/>
      <c r="U85" s="119"/>
      <c r="V85" s="119"/>
      <c r="W85" s="119"/>
      <c r="X85" s="119"/>
      <c r="Y85" s="119"/>
      <c r="Z85" s="119"/>
      <c r="AA85" s="119"/>
      <c r="AB85" s="119"/>
      <c r="AC85" s="119"/>
      <c r="AD85" s="119"/>
      <c r="AE85" s="119"/>
      <c r="AF85" s="119"/>
      <c r="AG85" s="119"/>
      <c r="AH85" s="119"/>
      <c r="AI85" s="119"/>
      <c r="AJ85" s="119"/>
      <c r="AK85" s="119"/>
      <c r="AL85" s="119"/>
      <c r="AM85" s="119"/>
      <c r="AN85" s="119"/>
      <c r="AO85" s="119"/>
      <c r="AP85" s="119"/>
      <c r="AQ85" s="119"/>
      <c r="AR85" s="119"/>
      <c r="AS85" s="119"/>
      <c r="AT85" s="119"/>
      <c r="AU85" s="119"/>
      <c r="AV85" s="119"/>
      <c r="AW85" s="119"/>
      <c r="AX85" t="str">
        <f t="shared" si="93"/>
        <v/>
      </c>
      <c r="AY85" t="e">
        <f t="array" ref="AY85">IF(ROW(AZ84)&gt; COUNTA($AZ$2:$AZ$113), "",INDEX($AZ:$AZ, SMALL(IF(AZ$2:AZ$113&lt;&gt;"",ROW($2:$113)), ROW(AY84))))</f>
        <v>#NUM!</v>
      </c>
      <c r="AZ85" t="str">
        <f t="shared" si="94"/>
        <v/>
      </c>
      <c r="BA85" t="s">
        <v>192</v>
      </c>
      <c r="BB85">
        <v>102.9055</v>
      </c>
      <c r="BC85" t="s">
        <v>191</v>
      </c>
      <c r="BE85">
        <v>45</v>
      </c>
      <c r="BG85">
        <f t="shared" si="95"/>
        <v>0</v>
      </c>
      <c r="BH85">
        <f t="shared" si="96"/>
        <v>0</v>
      </c>
      <c r="BJ85" s="117" t="e">
        <f t="shared" si="97"/>
        <v>#DIV/0!</v>
      </c>
      <c r="BK85" s="119"/>
      <c r="BL85" s="119"/>
      <c r="BM85" s="119"/>
      <c r="BN85" s="119"/>
      <c r="BO85" s="119"/>
      <c r="BP85" s="119"/>
      <c r="BQ85" s="119"/>
      <c r="BR85" s="119"/>
      <c r="BS85" s="119"/>
      <c r="BT85" s="119"/>
      <c r="BU85" s="119"/>
      <c r="BV85" s="119"/>
      <c r="BW85" s="119"/>
      <c r="BX85" s="119"/>
      <c r="BY85" s="119"/>
      <c r="BZ85" s="119"/>
      <c r="CA85" s="119"/>
      <c r="CB85" s="119"/>
      <c r="CC85" s="119"/>
      <c r="CD85" s="119"/>
      <c r="CE85" s="119"/>
    </row>
    <row r="86" spans="1:83" x14ac:dyDescent="0.25">
      <c r="A86">
        <f t="shared" si="92"/>
        <v>86</v>
      </c>
      <c r="I86" s="119"/>
      <c r="J86" s="119"/>
      <c r="K86" s="119"/>
      <c r="L86" s="119"/>
      <c r="M86" s="119"/>
      <c r="N86" s="119"/>
      <c r="O86" s="119"/>
      <c r="P86" s="119"/>
      <c r="Q86" s="119"/>
      <c r="R86" s="119"/>
      <c r="S86" s="119"/>
      <c r="T86" s="119"/>
      <c r="U86" s="119"/>
      <c r="V86" s="119"/>
      <c r="W86" s="119"/>
      <c r="X86" s="119"/>
      <c r="Y86" s="119"/>
      <c r="Z86" s="119"/>
      <c r="AA86" s="119"/>
      <c r="AB86" s="119"/>
      <c r="AC86" s="119"/>
      <c r="AD86" s="119"/>
      <c r="AE86" s="119"/>
      <c r="AF86" s="119"/>
      <c r="AG86" s="119"/>
      <c r="AH86" s="119"/>
      <c r="AI86" s="119"/>
      <c r="AJ86" s="119"/>
      <c r="AK86" s="119"/>
      <c r="AL86" s="119"/>
      <c r="AM86" s="119"/>
      <c r="AN86" s="119"/>
      <c r="AO86" s="119"/>
      <c r="AP86" s="119"/>
      <c r="AQ86" s="119"/>
      <c r="AR86" s="119"/>
      <c r="AS86" s="119"/>
      <c r="AT86" s="119"/>
      <c r="AU86" s="119"/>
      <c r="AV86" s="119"/>
      <c r="AW86" s="119"/>
      <c r="AX86" t="str">
        <f t="shared" si="93"/>
        <v/>
      </c>
      <c r="AY86" t="e">
        <f t="array" ref="AY86">IF(ROW(AZ85)&gt; COUNTA($AZ$2:$AZ$113), "",INDEX($AZ:$AZ, SMALL(IF(AZ$2:AZ$113&lt;&gt;"",ROW($2:$113)), ROW(AY85))))</f>
        <v>#NUM!</v>
      </c>
      <c r="AZ86" t="str">
        <f t="shared" si="94"/>
        <v/>
      </c>
      <c r="BA86" t="s">
        <v>289</v>
      </c>
      <c r="BB86">
        <v>222</v>
      </c>
      <c r="BC86" t="s">
        <v>288</v>
      </c>
      <c r="BE86">
        <v>86</v>
      </c>
      <c r="BG86">
        <f t="shared" si="95"/>
        <v>0</v>
      </c>
      <c r="BH86">
        <f t="shared" si="96"/>
        <v>0</v>
      </c>
      <c r="BJ86" s="117" t="e">
        <f t="shared" si="97"/>
        <v>#DIV/0!</v>
      </c>
      <c r="BK86" s="119"/>
      <c r="BL86" s="119"/>
      <c r="BM86" s="119"/>
      <c r="BN86" s="119"/>
      <c r="BO86" s="119"/>
      <c r="BP86" s="119"/>
      <c r="BQ86" s="119"/>
      <c r="BR86" s="119"/>
      <c r="BS86" s="119"/>
      <c r="BT86" s="119"/>
      <c r="BU86" s="119"/>
      <c r="BV86" s="119"/>
      <c r="BW86" s="119"/>
      <c r="BX86" s="119"/>
      <c r="BY86" s="119"/>
      <c r="BZ86" s="119"/>
      <c r="CA86" s="119"/>
      <c r="CB86" s="119"/>
      <c r="CC86" s="119"/>
      <c r="CD86" s="119"/>
      <c r="CE86" s="119"/>
    </row>
    <row r="87" spans="1:83" x14ac:dyDescent="0.25">
      <c r="A87">
        <f t="shared" si="92"/>
        <v>87</v>
      </c>
      <c r="I87" s="119"/>
      <c r="J87" s="119"/>
      <c r="K87" s="119"/>
      <c r="L87" s="119"/>
      <c r="M87" s="119"/>
      <c r="N87" s="119"/>
      <c r="O87" s="119"/>
      <c r="P87" s="119"/>
      <c r="Q87" s="119"/>
      <c r="R87" s="119"/>
      <c r="S87" s="119"/>
      <c r="T87" s="119"/>
      <c r="U87" s="119"/>
      <c r="V87" s="119"/>
      <c r="W87" s="119"/>
      <c r="X87" s="119"/>
      <c r="Y87" s="119"/>
      <c r="Z87" s="119"/>
      <c r="AA87" s="119"/>
      <c r="AB87" s="119"/>
      <c r="AC87" s="119"/>
      <c r="AD87" s="119"/>
      <c r="AE87" s="119"/>
      <c r="AF87" s="119"/>
      <c r="AG87" s="119"/>
      <c r="AH87" s="119"/>
      <c r="AI87" s="119"/>
      <c r="AJ87" s="119"/>
      <c r="AK87" s="119"/>
      <c r="AL87" s="119"/>
      <c r="AM87" s="119"/>
      <c r="AN87" s="119"/>
      <c r="AO87" s="119"/>
      <c r="AP87" s="119"/>
      <c r="AQ87" s="119"/>
      <c r="AR87" s="119"/>
      <c r="AS87" s="119"/>
      <c r="AT87" s="119"/>
      <c r="AU87" s="119"/>
      <c r="AV87" s="119"/>
      <c r="AW87" s="119"/>
      <c r="AX87" t="str">
        <f t="shared" si="93"/>
        <v/>
      </c>
      <c r="AY87" t="e">
        <f t="array" ref="AY87">IF(ROW(AZ86)&gt; COUNTA($AZ$2:$AZ$113), "",INDEX($AZ:$AZ, SMALL(IF(AZ$2:AZ$113&lt;&gt;"",ROW($2:$113)), ROW(AY86))))</f>
        <v>#NUM!</v>
      </c>
      <c r="AZ87" t="str">
        <f t="shared" si="94"/>
        <v/>
      </c>
      <c r="BA87" t="s">
        <v>64</v>
      </c>
      <c r="BB87">
        <v>101.07</v>
      </c>
      <c r="BC87" t="s">
        <v>190</v>
      </c>
      <c r="BE87">
        <v>44</v>
      </c>
      <c r="BG87">
        <f t="shared" si="95"/>
        <v>0</v>
      </c>
      <c r="BH87">
        <f t="shared" si="96"/>
        <v>0</v>
      </c>
      <c r="BJ87" s="117" t="e">
        <f t="shared" si="97"/>
        <v>#DIV/0!</v>
      </c>
      <c r="BK87" s="119"/>
      <c r="BL87" s="119"/>
      <c r="BM87" s="119"/>
      <c r="BN87" s="119"/>
      <c r="BO87" s="119"/>
      <c r="BP87" s="119"/>
      <c r="BQ87" s="119"/>
      <c r="BR87" s="119"/>
      <c r="BS87" s="119"/>
      <c r="BT87" s="119"/>
      <c r="BU87" s="119"/>
      <c r="BV87" s="119"/>
      <c r="BW87" s="119"/>
      <c r="BX87" s="119"/>
      <c r="BY87" s="119"/>
      <c r="BZ87" s="119"/>
      <c r="CA87" s="119"/>
      <c r="CB87" s="119"/>
      <c r="CC87" s="119"/>
      <c r="CD87" s="119"/>
      <c r="CE87" s="119"/>
    </row>
    <row r="88" spans="1:83" x14ac:dyDescent="0.25">
      <c r="A88">
        <f t="shared" si="92"/>
        <v>88</v>
      </c>
      <c r="I88" s="119"/>
      <c r="J88" s="119"/>
      <c r="K88" s="119"/>
      <c r="L88" s="119"/>
      <c r="M88" s="119"/>
      <c r="N88" s="119"/>
      <c r="O88" s="119"/>
      <c r="P88" s="119"/>
      <c r="Q88" s="119"/>
      <c r="R88" s="119"/>
      <c r="S88" s="119"/>
      <c r="T88" s="119"/>
      <c r="U88" s="119"/>
      <c r="V88" s="119"/>
      <c r="W88" s="119"/>
      <c r="X88" s="119"/>
      <c r="Y88" s="119"/>
      <c r="Z88" s="119"/>
      <c r="AA88" s="119"/>
      <c r="AB88" s="119"/>
      <c r="AC88" s="119"/>
      <c r="AD88" s="119"/>
      <c r="AE88" s="119"/>
      <c r="AF88" s="119"/>
      <c r="AG88" s="119"/>
      <c r="AH88" s="119"/>
      <c r="AI88" s="119"/>
      <c r="AJ88" s="119"/>
      <c r="AK88" s="119"/>
      <c r="AL88" s="119"/>
      <c r="AM88" s="119"/>
      <c r="AN88" s="119"/>
      <c r="AO88" s="119"/>
      <c r="AP88" s="119"/>
      <c r="AQ88" s="119"/>
      <c r="AR88" s="119"/>
      <c r="AS88" s="119"/>
      <c r="AT88" s="119"/>
      <c r="AU88" s="119"/>
      <c r="AV88" s="119"/>
      <c r="AW88" s="119"/>
      <c r="AX88" t="str">
        <f t="shared" si="93"/>
        <v/>
      </c>
      <c r="AY88" t="e">
        <f t="array" ref="AY88">IF(ROW(AZ87)&gt; COUNTA($AZ$2:$AZ$113), "",INDEX($AZ:$AZ, SMALL(IF(AZ$2:AZ$113&lt;&gt;"",ROW($2:$113)), ROW(AY87))))</f>
        <v>#NUM!</v>
      </c>
      <c r="AZ88" t="str">
        <f t="shared" si="94"/>
        <v/>
      </c>
      <c r="BA88" t="s">
        <v>7</v>
      </c>
      <c r="BB88">
        <v>32.064999999999998</v>
      </c>
      <c r="BC88" t="s">
        <v>119</v>
      </c>
      <c r="BE88">
        <v>16</v>
      </c>
      <c r="BG88">
        <f t="shared" si="95"/>
        <v>0</v>
      </c>
      <c r="BH88">
        <f t="shared" si="96"/>
        <v>0</v>
      </c>
      <c r="BJ88" s="117" t="e">
        <f t="shared" si="97"/>
        <v>#DIV/0!</v>
      </c>
      <c r="BK88" s="119"/>
      <c r="BL88" s="119"/>
      <c r="BM88" s="119"/>
      <c r="BN88" s="119"/>
      <c r="BO88" s="119"/>
      <c r="BP88" s="119"/>
      <c r="BQ88" s="119"/>
      <c r="BR88" s="119"/>
      <c r="BS88" s="119"/>
      <c r="BT88" s="119"/>
      <c r="BU88" s="119"/>
      <c r="BV88" s="119"/>
      <c r="BW88" s="119"/>
      <c r="BX88" s="119"/>
      <c r="BY88" s="119"/>
      <c r="BZ88" s="119"/>
      <c r="CA88" s="119"/>
      <c r="CB88" s="119"/>
      <c r="CC88" s="119"/>
      <c r="CD88" s="119"/>
      <c r="CE88" s="119"/>
    </row>
    <row r="89" spans="1:83" x14ac:dyDescent="0.25">
      <c r="A89">
        <f t="shared" si="92"/>
        <v>89</v>
      </c>
      <c r="I89" s="119"/>
      <c r="J89" s="119"/>
      <c r="K89" s="119"/>
      <c r="L89" s="119"/>
      <c r="M89" s="119"/>
      <c r="N89" s="119"/>
      <c r="O89" s="119"/>
      <c r="P89" s="119"/>
      <c r="Q89" s="119"/>
      <c r="R89" s="119"/>
      <c r="S89" s="119"/>
      <c r="T89" s="119"/>
      <c r="U89" s="119"/>
      <c r="V89" s="119"/>
      <c r="W89" s="119"/>
      <c r="X89" s="119"/>
      <c r="Y89" s="119"/>
      <c r="Z89" s="119"/>
      <c r="AA89" s="119"/>
      <c r="AB89" s="119"/>
      <c r="AC89" s="119"/>
      <c r="AD89" s="119"/>
      <c r="AE89" s="119"/>
      <c r="AF89" s="119"/>
      <c r="AG89" s="119"/>
      <c r="AH89" s="119"/>
      <c r="AI89" s="119"/>
      <c r="AJ89" s="119"/>
      <c r="AK89" s="119"/>
      <c r="AL89" s="119"/>
      <c r="AM89" s="119"/>
      <c r="AN89" s="119"/>
      <c r="AO89" s="119"/>
      <c r="AP89" s="119"/>
      <c r="AQ89" s="119"/>
      <c r="AR89" s="119"/>
      <c r="AS89" s="119"/>
      <c r="AT89" s="119"/>
      <c r="AU89" s="119"/>
      <c r="AV89" s="119"/>
      <c r="AW89" s="119"/>
      <c r="AX89" t="str">
        <f t="shared" si="93"/>
        <v/>
      </c>
      <c r="AY89" t="e">
        <f t="array" ref="AY89">IF(ROW(AZ88)&gt; COUNTA($AZ$2:$AZ$113), "",INDEX($AZ:$AZ, SMALL(IF(AZ$2:AZ$113&lt;&gt;"",ROW($2:$113)), ROW(AY88))))</f>
        <v>#NUM!</v>
      </c>
      <c r="AZ89" t="str">
        <f t="shared" si="94"/>
        <v/>
      </c>
      <c r="BA89" t="s">
        <v>207</v>
      </c>
      <c r="BB89">
        <v>121.76</v>
      </c>
      <c r="BC89" t="s">
        <v>205</v>
      </c>
      <c r="BE89">
        <v>51</v>
      </c>
      <c r="BG89">
        <f t="shared" si="95"/>
        <v>0</v>
      </c>
      <c r="BH89">
        <f t="shared" si="96"/>
        <v>0</v>
      </c>
      <c r="BJ89" s="117" t="e">
        <f t="shared" si="97"/>
        <v>#DIV/0!</v>
      </c>
      <c r="BK89" s="119"/>
      <c r="BL89" s="119"/>
      <c r="BM89" s="119"/>
      <c r="BN89" s="119"/>
      <c r="BO89" s="119"/>
      <c r="BP89" s="119"/>
      <c r="BQ89" s="119"/>
      <c r="BR89" s="119"/>
      <c r="BS89" s="119"/>
      <c r="BT89" s="119"/>
      <c r="BU89" s="119"/>
      <c r="BV89" s="119"/>
      <c r="BW89" s="119"/>
      <c r="BX89" s="119"/>
      <c r="BY89" s="119"/>
      <c r="BZ89" s="119"/>
      <c r="CA89" s="119"/>
      <c r="CB89" s="119"/>
      <c r="CC89" s="119"/>
      <c r="CD89" s="119"/>
      <c r="CE89" s="119"/>
    </row>
    <row r="90" spans="1:83" x14ac:dyDescent="0.25">
      <c r="A90">
        <f t="shared" si="92"/>
        <v>90</v>
      </c>
      <c r="I90" s="119"/>
      <c r="J90" s="119"/>
      <c r="K90" s="119"/>
      <c r="L90" s="119"/>
      <c r="M90" s="119"/>
      <c r="N90" s="119"/>
      <c r="O90" s="119"/>
      <c r="P90" s="119"/>
      <c r="Q90" s="119"/>
      <c r="R90" s="119"/>
      <c r="S90" s="119"/>
      <c r="T90" s="119"/>
      <c r="U90" s="119"/>
      <c r="V90" s="119"/>
      <c r="W90" s="119"/>
      <c r="X90" s="119"/>
      <c r="Y90" s="119"/>
      <c r="Z90" s="119"/>
      <c r="AA90" s="119"/>
      <c r="AB90" s="119"/>
      <c r="AC90" s="119"/>
      <c r="AD90" s="119"/>
      <c r="AE90" s="119"/>
      <c r="AF90" s="119"/>
      <c r="AG90" s="119"/>
      <c r="AH90" s="119"/>
      <c r="AI90" s="119"/>
      <c r="AJ90" s="119"/>
      <c r="AK90" s="119"/>
      <c r="AL90" s="119"/>
      <c r="AM90" s="119"/>
      <c r="AN90" s="119"/>
      <c r="AO90" s="119"/>
      <c r="AP90" s="119"/>
      <c r="AQ90" s="119"/>
      <c r="AR90" s="119"/>
      <c r="AS90" s="119"/>
      <c r="AT90" s="119"/>
      <c r="AU90" s="119"/>
      <c r="AV90" s="119"/>
      <c r="AW90" s="119"/>
      <c r="AX90" t="str">
        <f t="shared" si="93"/>
        <v/>
      </c>
      <c r="AY90" t="e">
        <f t="array" ref="AY90">IF(ROW(AZ89)&gt; COUNTA($AZ$2:$AZ$113), "",INDEX($AZ:$AZ, SMALL(IF(AZ$2:AZ$113&lt;&gt;"",ROW($2:$113)), ROW(AY89))))</f>
        <v>#NUM!</v>
      </c>
      <c r="AZ90" t="str">
        <f t="shared" si="94"/>
        <v/>
      </c>
      <c r="BA90" t="s">
        <v>132</v>
      </c>
      <c r="BB90">
        <v>44.9559</v>
      </c>
      <c r="BC90" t="s">
        <v>131</v>
      </c>
      <c r="BE90">
        <v>21</v>
      </c>
      <c r="BG90">
        <f t="shared" si="95"/>
        <v>0</v>
      </c>
      <c r="BH90">
        <f t="shared" si="96"/>
        <v>0</v>
      </c>
      <c r="BJ90" s="117" t="e">
        <f t="shared" si="97"/>
        <v>#DIV/0!</v>
      </c>
      <c r="BK90" s="119"/>
      <c r="BL90" s="119"/>
      <c r="BM90" s="119"/>
      <c r="BN90" s="119"/>
      <c r="BO90" s="119"/>
      <c r="BP90" s="119"/>
      <c r="BQ90" s="119"/>
      <c r="BR90" s="119"/>
      <c r="BS90" s="119"/>
      <c r="BT90" s="119"/>
      <c r="BU90" s="119"/>
      <c r="BV90" s="119"/>
      <c r="BW90" s="119"/>
      <c r="BX90" s="119"/>
      <c r="BY90" s="119"/>
      <c r="BZ90" s="119"/>
      <c r="CA90" s="119"/>
      <c r="CB90" s="119"/>
      <c r="CC90" s="119"/>
      <c r="CD90" s="119"/>
      <c r="CE90" s="119"/>
    </row>
    <row r="91" spans="1:83" x14ac:dyDescent="0.25">
      <c r="A91">
        <f t="shared" si="92"/>
        <v>91</v>
      </c>
      <c r="I91" s="119"/>
      <c r="J91" s="119"/>
      <c r="K91" s="119"/>
      <c r="L91" s="119"/>
      <c r="M91" s="119"/>
      <c r="N91" s="119"/>
      <c r="O91" s="119"/>
      <c r="P91" s="119"/>
      <c r="Q91" s="119"/>
      <c r="R91" s="119"/>
      <c r="S91" s="119"/>
      <c r="T91" s="119"/>
      <c r="U91" s="119"/>
      <c r="V91" s="119"/>
      <c r="W91" s="119"/>
      <c r="X91" s="119"/>
      <c r="Y91" s="119"/>
      <c r="Z91" s="119"/>
      <c r="AA91" s="119"/>
      <c r="AB91" s="119"/>
      <c r="AC91" s="119"/>
      <c r="AD91" s="119"/>
      <c r="AE91" s="119"/>
      <c r="AF91" s="119"/>
      <c r="AG91" s="119"/>
      <c r="AH91" s="119"/>
      <c r="AI91" s="119"/>
      <c r="AJ91" s="119"/>
      <c r="AK91" s="119"/>
      <c r="AL91" s="119"/>
      <c r="AM91" s="119"/>
      <c r="AN91" s="119"/>
      <c r="AO91" s="119"/>
      <c r="AP91" s="119"/>
      <c r="AQ91" s="119"/>
      <c r="AR91" s="119"/>
      <c r="AS91" s="119"/>
      <c r="AT91" s="119"/>
      <c r="AU91" s="119"/>
      <c r="AV91" s="119"/>
      <c r="AW91" s="119"/>
      <c r="AX91" t="str">
        <f t="shared" si="93"/>
        <v/>
      </c>
      <c r="AY91" t="e">
        <f t="array" ref="AY91">IF(ROW(AZ90)&gt; COUNTA($AZ$2:$AZ$113), "",INDEX($AZ:$AZ, SMALL(IF(AZ$2:AZ$113&lt;&gt;"",ROW($2:$113)), ROW(AY90))))</f>
        <v>#NUM!</v>
      </c>
      <c r="AZ91" t="str">
        <f t="shared" si="94"/>
        <v/>
      </c>
      <c r="BA91" t="s">
        <v>167</v>
      </c>
      <c r="BB91">
        <v>78.959999999999994</v>
      </c>
      <c r="BC91" t="s">
        <v>165</v>
      </c>
      <c r="BE91">
        <v>34</v>
      </c>
      <c r="BG91">
        <f t="shared" si="95"/>
        <v>0</v>
      </c>
      <c r="BH91">
        <f t="shared" si="96"/>
        <v>0</v>
      </c>
      <c r="BJ91" s="117" t="e">
        <f t="shared" si="97"/>
        <v>#DIV/0!</v>
      </c>
      <c r="BK91" s="119"/>
      <c r="BL91" s="119"/>
      <c r="BM91" s="119"/>
      <c r="BN91" s="119"/>
      <c r="BO91" s="119"/>
      <c r="BP91" s="119"/>
      <c r="BQ91" s="119"/>
      <c r="BR91" s="119"/>
      <c r="BS91" s="119"/>
      <c r="BT91" s="119"/>
      <c r="BU91" s="119"/>
      <c r="BV91" s="119"/>
      <c r="BW91" s="119"/>
      <c r="BX91" s="119"/>
      <c r="BY91" s="119"/>
      <c r="BZ91" s="119"/>
      <c r="CA91" s="119"/>
      <c r="CB91" s="119"/>
      <c r="CC91" s="119"/>
      <c r="CD91" s="119"/>
      <c r="CE91" s="119"/>
    </row>
    <row r="92" spans="1:83" x14ac:dyDescent="0.25">
      <c r="A92">
        <f t="shared" si="92"/>
        <v>92</v>
      </c>
      <c r="I92" s="119"/>
      <c r="J92" s="119"/>
      <c r="K92" s="119"/>
      <c r="L92" s="119"/>
      <c r="M92" s="119"/>
      <c r="N92" s="119"/>
      <c r="O92" s="119"/>
      <c r="P92" s="119"/>
      <c r="Q92" s="119"/>
      <c r="R92" s="119"/>
      <c r="S92" s="119"/>
      <c r="T92" s="119"/>
      <c r="U92" s="119"/>
      <c r="V92" s="119"/>
      <c r="W92" s="119"/>
      <c r="X92" s="119"/>
      <c r="Y92" s="119"/>
      <c r="Z92" s="119"/>
      <c r="AA92" s="119"/>
      <c r="AB92" s="119"/>
      <c r="AC92" s="119"/>
      <c r="AD92" s="119"/>
      <c r="AE92" s="119"/>
      <c r="AF92" s="119"/>
      <c r="AG92" s="119"/>
      <c r="AH92" s="119"/>
      <c r="AI92" s="119"/>
      <c r="AJ92" s="119"/>
      <c r="AK92" s="119"/>
      <c r="AL92" s="119"/>
      <c r="AM92" s="119"/>
      <c r="AN92" s="119"/>
      <c r="AO92" s="119"/>
      <c r="AP92" s="119"/>
      <c r="AQ92" s="119"/>
      <c r="AR92" s="119"/>
      <c r="AS92" s="119"/>
      <c r="AT92" s="119"/>
      <c r="AU92" s="119"/>
      <c r="AV92" s="119"/>
      <c r="AW92" s="119"/>
      <c r="AX92" t="str">
        <f t="shared" si="93"/>
        <v/>
      </c>
      <c r="AY92" t="e">
        <f t="array" ref="AY92">IF(ROW(AZ91)&gt; COUNTA($AZ$2:$AZ$113), "",INDEX($AZ:$AZ, SMALL(IF(AZ$2:AZ$113&lt;&gt;"",ROW($2:$113)), ROW(AY91))))</f>
        <v>#NUM!</v>
      </c>
      <c r="AZ92" t="str">
        <f t="shared" si="94"/>
        <v/>
      </c>
      <c r="BA92" t="s">
        <v>331</v>
      </c>
      <c r="BB92">
        <v>266</v>
      </c>
      <c r="BC92" t="s">
        <v>330</v>
      </c>
      <c r="BE92">
        <v>106</v>
      </c>
      <c r="BG92">
        <f t="shared" si="95"/>
        <v>0</v>
      </c>
      <c r="BH92">
        <f t="shared" si="96"/>
        <v>0</v>
      </c>
      <c r="BJ92" s="117" t="e">
        <f t="shared" si="97"/>
        <v>#DIV/0!</v>
      </c>
      <c r="BK92" s="119"/>
      <c r="BL92" s="119"/>
      <c r="BM92" s="119"/>
      <c r="BN92" s="119"/>
      <c r="BO92" s="119"/>
      <c r="BP92" s="119"/>
      <c r="BQ92" s="119"/>
      <c r="BR92" s="119"/>
      <c r="BS92" s="119"/>
      <c r="BT92" s="119"/>
      <c r="BU92" s="119"/>
      <c r="BV92" s="119"/>
      <c r="BW92" s="119"/>
      <c r="BX92" s="119"/>
      <c r="BY92" s="119"/>
      <c r="BZ92" s="119"/>
      <c r="CA92" s="119"/>
      <c r="CB92" s="119"/>
      <c r="CC92" s="119"/>
      <c r="CD92" s="119"/>
      <c r="CE92" s="119"/>
    </row>
    <row r="93" spans="1:83" x14ac:dyDescent="0.25">
      <c r="A93">
        <f t="shared" si="92"/>
        <v>93</v>
      </c>
      <c r="I93" s="119"/>
      <c r="J93" s="119"/>
      <c r="K93" s="119"/>
      <c r="L93" s="119"/>
      <c r="M93" s="119"/>
      <c r="N93" s="119"/>
      <c r="O93" s="119"/>
      <c r="P93" s="119"/>
      <c r="Q93" s="119"/>
      <c r="R93" s="119"/>
      <c r="S93" s="119"/>
      <c r="T93" s="119"/>
      <c r="U93" s="119"/>
      <c r="V93" s="119"/>
      <c r="W93" s="119"/>
      <c r="X93" s="119"/>
      <c r="Y93" s="119"/>
      <c r="Z93" s="119"/>
      <c r="AA93" s="119"/>
      <c r="AB93" s="119"/>
      <c r="AC93" s="119"/>
      <c r="AD93" s="119"/>
      <c r="AE93" s="119"/>
      <c r="AF93" s="119"/>
      <c r="AG93" s="119"/>
      <c r="AH93" s="119"/>
      <c r="AI93" s="119"/>
      <c r="AJ93" s="119"/>
      <c r="AK93" s="119"/>
      <c r="AL93" s="119"/>
      <c r="AM93" s="119"/>
      <c r="AN93" s="119"/>
      <c r="AO93" s="119"/>
      <c r="AP93" s="119"/>
      <c r="AQ93" s="119"/>
      <c r="AR93" s="119"/>
      <c r="AS93" s="119"/>
      <c r="AT93" s="119"/>
      <c r="AU93" s="119"/>
      <c r="AV93" s="119"/>
      <c r="AW93" s="119"/>
      <c r="AX93" t="str">
        <f t="shared" si="93"/>
        <v/>
      </c>
      <c r="AY93" t="e">
        <f t="array" ref="AY93">IF(ROW(AZ92)&gt; COUNTA($AZ$2:$AZ$113), "",INDEX($AZ:$AZ, SMALL(IF(AZ$2:AZ$113&lt;&gt;"",ROW($2:$113)), ROW(AY92))))</f>
        <v>#NUM!</v>
      </c>
      <c r="AZ93" t="str">
        <f t="shared" si="94"/>
        <v/>
      </c>
      <c r="BA93" t="s">
        <v>116</v>
      </c>
      <c r="BB93">
        <v>28.0855</v>
      </c>
      <c r="BC93" t="s">
        <v>413</v>
      </c>
      <c r="BE93">
        <v>14</v>
      </c>
      <c r="BG93">
        <f t="shared" si="95"/>
        <v>0</v>
      </c>
      <c r="BH93">
        <f t="shared" si="96"/>
        <v>0</v>
      </c>
      <c r="BJ93" s="117" t="e">
        <f t="shared" si="97"/>
        <v>#DIV/0!</v>
      </c>
      <c r="BK93" s="119"/>
      <c r="BL93" s="119"/>
      <c r="BM93" s="119"/>
      <c r="BN93" s="119"/>
      <c r="BO93" s="119"/>
      <c r="BP93" s="119"/>
      <c r="BQ93" s="119"/>
      <c r="BR93" s="119"/>
      <c r="BS93" s="119"/>
      <c r="BT93" s="119"/>
      <c r="BU93" s="119"/>
      <c r="BV93" s="119"/>
      <c r="BW93" s="119"/>
      <c r="BX93" s="119"/>
      <c r="BY93" s="119"/>
      <c r="BZ93" s="119"/>
      <c r="CA93" s="119"/>
      <c r="CB93" s="119"/>
      <c r="CC93" s="119"/>
      <c r="CD93" s="119"/>
      <c r="CE93" s="119"/>
    </row>
    <row r="94" spans="1:83" x14ac:dyDescent="0.25">
      <c r="A94">
        <f t="shared" si="92"/>
        <v>94</v>
      </c>
      <c r="I94" s="119"/>
      <c r="J94" s="119"/>
      <c r="K94" s="119"/>
      <c r="L94" s="119"/>
      <c r="M94" s="119"/>
      <c r="N94" s="119"/>
      <c r="O94" s="119"/>
      <c r="P94" s="119"/>
      <c r="Q94" s="119"/>
      <c r="R94" s="119"/>
      <c r="S94" s="119"/>
      <c r="T94" s="119"/>
      <c r="U94" s="119"/>
      <c r="V94" s="119"/>
      <c r="W94" s="119"/>
      <c r="X94" s="119"/>
      <c r="Y94" s="119"/>
      <c r="Z94" s="119"/>
      <c r="AA94" s="119"/>
      <c r="AB94" s="119"/>
      <c r="AC94" s="119"/>
      <c r="AD94" s="119"/>
      <c r="AE94" s="119"/>
      <c r="AF94" s="119"/>
      <c r="AG94" s="119"/>
      <c r="AH94" s="119"/>
      <c r="AI94" s="119"/>
      <c r="AJ94" s="119"/>
      <c r="AK94" s="119"/>
      <c r="AL94" s="119"/>
      <c r="AM94" s="119"/>
      <c r="AN94" s="119"/>
      <c r="AO94" s="119"/>
      <c r="AP94" s="119"/>
      <c r="AQ94" s="119"/>
      <c r="AR94" s="119"/>
      <c r="AS94" s="119"/>
      <c r="AT94" s="119"/>
      <c r="AU94" s="119"/>
      <c r="AV94" s="119"/>
      <c r="AW94" s="119"/>
      <c r="AX94" t="str">
        <f t="shared" si="93"/>
        <v/>
      </c>
      <c r="AY94" t="e">
        <f t="array" ref="AY94">IF(ROW(AZ93)&gt; COUNTA($AZ$2:$AZ$113), "",INDEX($AZ:$AZ, SMALL(IF(AZ$2:AZ$113&lt;&gt;"",ROW($2:$113)), ROW(AY93))))</f>
        <v>#NUM!</v>
      </c>
      <c r="AZ94" t="str">
        <f t="shared" si="94"/>
        <v/>
      </c>
      <c r="BA94" t="s">
        <v>235</v>
      </c>
      <c r="BB94">
        <v>150.36000000000001</v>
      </c>
      <c r="BC94" t="s">
        <v>234</v>
      </c>
      <c r="BE94">
        <v>62</v>
      </c>
      <c r="BG94">
        <f t="shared" si="95"/>
        <v>0</v>
      </c>
      <c r="BH94">
        <f t="shared" si="96"/>
        <v>0</v>
      </c>
      <c r="BJ94" s="117" t="e">
        <f t="shared" si="97"/>
        <v>#DIV/0!</v>
      </c>
      <c r="BK94" s="119"/>
      <c r="BL94" s="119"/>
      <c r="BM94" s="119"/>
      <c r="BN94" s="119"/>
      <c r="BO94" s="119"/>
      <c r="BP94" s="119"/>
      <c r="BQ94" s="119"/>
      <c r="BR94" s="119"/>
      <c r="BS94" s="119"/>
      <c r="BT94" s="119"/>
      <c r="BU94" s="119"/>
      <c r="BV94" s="119"/>
      <c r="BW94" s="119"/>
      <c r="BX94" s="119"/>
      <c r="BY94" s="119"/>
      <c r="BZ94" s="119"/>
      <c r="CA94" s="119"/>
      <c r="CB94" s="119"/>
      <c r="CC94" s="119"/>
      <c r="CD94" s="119"/>
      <c r="CE94" s="119"/>
    </row>
    <row r="95" spans="1:83" x14ac:dyDescent="0.25">
      <c r="A95">
        <f t="shared" si="92"/>
        <v>95</v>
      </c>
      <c r="I95" s="119"/>
      <c r="J95" s="119"/>
      <c r="K95" s="119"/>
      <c r="L95" s="119"/>
      <c r="M95" s="119"/>
      <c r="N95" s="119"/>
      <c r="O95" s="119"/>
      <c r="P95" s="119"/>
      <c r="Q95" s="119"/>
      <c r="R95" s="119"/>
      <c r="S95" s="119"/>
      <c r="T95" s="119"/>
      <c r="U95" s="119"/>
      <c r="V95" s="119"/>
      <c r="W95" s="119"/>
      <c r="X95" s="119"/>
      <c r="Y95" s="119"/>
      <c r="Z95" s="119"/>
      <c r="AA95" s="119"/>
      <c r="AB95" s="119"/>
      <c r="AC95" s="119"/>
      <c r="AD95" s="119"/>
      <c r="AE95" s="119"/>
      <c r="AF95" s="119"/>
      <c r="AG95" s="119"/>
      <c r="AH95" s="119"/>
      <c r="AI95" s="119"/>
      <c r="AJ95" s="119"/>
      <c r="AK95" s="119"/>
      <c r="AL95" s="119"/>
      <c r="AM95" s="119"/>
      <c r="AN95" s="119"/>
      <c r="AO95" s="119"/>
      <c r="AP95" s="119"/>
      <c r="AQ95" s="119"/>
      <c r="AR95" s="119"/>
      <c r="AS95" s="119"/>
      <c r="AT95" s="119"/>
      <c r="AU95" s="119"/>
      <c r="AV95" s="119"/>
      <c r="AW95" s="119"/>
      <c r="AX95" t="str">
        <f t="shared" si="93"/>
        <v/>
      </c>
      <c r="AY95" t="e">
        <f t="array" ref="AY95">IF(ROW(AZ94)&gt; COUNTA($AZ$2:$AZ$113), "",INDEX($AZ:$AZ, SMALL(IF(AZ$2:AZ$113&lt;&gt;"",ROW($2:$113)), ROW(AY94))))</f>
        <v>#NUM!</v>
      </c>
      <c r="AZ95" t="str">
        <f t="shared" si="94"/>
        <v/>
      </c>
      <c r="BA95" t="s">
        <v>204</v>
      </c>
      <c r="BB95">
        <v>118.71</v>
      </c>
      <c r="BC95" t="s">
        <v>202</v>
      </c>
      <c r="BE95">
        <v>50</v>
      </c>
      <c r="BG95">
        <f t="shared" si="95"/>
        <v>0</v>
      </c>
      <c r="BH95">
        <f t="shared" si="96"/>
        <v>0</v>
      </c>
      <c r="BJ95" s="117" t="e">
        <f t="shared" si="97"/>
        <v>#DIV/0!</v>
      </c>
      <c r="BK95" s="119"/>
      <c r="BL95" s="119"/>
      <c r="BM95" s="119"/>
      <c r="BN95" s="119"/>
      <c r="BO95" s="119"/>
      <c r="BP95" s="119"/>
      <c r="BQ95" s="119"/>
      <c r="BR95" s="119"/>
      <c r="BS95" s="119"/>
      <c r="BT95" s="119"/>
      <c r="BU95" s="119"/>
      <c r="BV95" s="119"/>
      <c r="BW95" s="119"/>
      <c r="BX95" s="119"/>
      <c r="BY95" s="119"/>
      <c r="BZ95" s="119"/>
      <c r="CA95" s="119"/>
      <c r="CB95" s="119"/>
      <c r="CC95" s="119"/>
      <c r="CD95" s="119"/>
      <c r="CE95" s="119"/>
    </row>
    <row r="96" spans="1:83" x14ac:dyDescent="0.25">
      <c r="A96">
        <f t="shared" si="92"/>
        <v>96</v>
      </c>
      <c r="I96" s="119"/>
      <c r="J96" s="119"/>
      <c r="K96" s="119"/>
      <c r="L96" s="119"/>
      <c r="M96" s="119"/>
      <c r="N96" s="119"/>
      <c r="O96" s="119"/>
      <c r="P96" s="119"/>
      <c r="Q96" s="119"/>
      <c r="R96" s="119"/>
      <c r="S96" s="119"/>
      <c r="T96" s="119"/>
      <c r="U96" s="119"/>
      <c r="V96" s="119"/>
      <c r="W96" s="119"/>
      <c r="X96" s="119"/>
      <c r="Y96" s="119"/>
      <c r="Z96" s="119"/>
      <c r="AA96" s="119"/>
      <c r="AB96" s="119"/>
      <c r="AC96" s="119"/>
      <c r="AD96" s="119"/>
      <c r="AE96" s="119"/>
      <c r="AF96" s="119"/>
      <c r="AG96" s="119"/>
      <c r="AH96" s="119"/>
      <c r="AI96" s="119"/>
      <c r="AJ96" s="119"/>
      <c r="AK96" s="119"/>
      <c r="AL96" s="119"/>
      <c r="AM96" s="119"/>
      <c r="AN96" s="119"/>
      <c r="AO96" s="119"/>
      <c r="AP96" s="119"/>
      <c r="AQ96" s="119"/>
      <c r="AR96" s="119"/>
      <c r="AS96" s="119"/>
      <c r="AT96" s="119"/>
      <c r="AU96" s="119"/>
      <c r="AV96" s="119"/>
      <c r="AW96" s="119"/>
      <c r="AX96" t="str">
        <f t="shared" si="93"/>
        <v/>
      </c>
      <c r="AY96" t="e">
        <f t="array" ref="AY96">IF(ROW(AZ95)&gt; COUNTA($AZ$2:$AZ$113), "",INDEX($AZ:$AZ, SMALL(IF(AZ$2:AZ$113&lt;&gt;"",ROW($2:$113)), ROW(AY95))))</f>
        <v>#NUM!</v>
      </c>
      <c r="AZ96" t="str">
        <f t="shared" si="94"/>
        <v/>
      </c>
      <c r="BA96" t="s">
        <v>176</v>
      </c>
      <c r="BB96">
        <v>87.62</v>
      </c>
      <c r="BC96" t="s">
        <v>175</v>
      </c>
      <c r="BE96">
        <v>38</v>
      </c>
      <c r="BG96">
        <f t="shared" si="95"/>
        <v>0</v>
      </c>
      <c r="BH96">
        <f t="shared" si="96"/>
        <v>0</v>
      </c>
      <c r="BJ96" s="117" t="e">
        <f t="shared" si="97"/>
        <v>#DIV/0!</v>
      </c>
      <c r="BK96" s="119"/>
      <c r="BL96" s="119"/>
      <c r="BM96" s="119"/>
      <c r="BN96" s="119"/>
      <c r="BO96" s="119"/>
      <c r="BP96" s="119"/>
      <c r="BQ96" s="119"/>
      <c r="BR96" s="119"/>
      <c r="BS96" s="119"/>
      <c r="BT96" s="119"/>
      <c r="BU96" s="119"/>
      <c r="BV96" s="119"/>
      <c r="BW96" s="119"/>
      <c r="BX96" s="119"/>
      <c r="BY96" s="119"/>
      <c r="BZ96" s="119"/>
      <c r="CA96" s="119"/>
      <c r="CB96" s="119"/>
      <c r="CC96" s="119"/>
      <c r="CD96" s="119"/>
      <c r="CE96" s="119"/>
    </row>
    <row r="97" spans="1:83" x14ac:dyDescent="0.25">
      <c r="A97">
        <f t="shared" si="92"/>
        <v>97</v>
      </c>
      <c r="I97" s="119"/>
      <c r="J97" s="119"/>
      <c r="K97" s="119"/>
      <c r="L97" s="119"/>
      <c r="M97" s="119"/>
      <c r="N97" s="119"/>
      <c r="O97" s="119"/>
      <c r="P97" s="119"/>
      <c r="Q97" s="119"/>
      <c r="R97" s="119"/>
      <c r="S97" s="119"/>
      <c r="T97" s="119"/>
      <c r="U97" s="119"/>
      <c r="V97" s="119"/>
      <c r="W97" s="119"/>
      <c r="X97" s="119"/>
      <c r="Y97" s="119"/>
      <c r="Z97" s="119"/>
      <c r="AA97" s="119"/>
      <c r="AB97" s="119"/>
      <c r="AC97" s="119"/>
      <c r="AD97" s="119"/>
      <c r="AE97" s="119"/>
      <c r="AF97" s="119"/>
      <c r="AG97" s="119"/>
      <c r="AH97" s="119"/>
      <c r="AI97" s="119"/>
      <c r="AJ97" s="119"/>
      <c r="AK97" s="119"/>
      <c r="AL97" s="119"/>
      <c r="AM97" s="119"/>
      <c r="AN97" s="119"/>
      <c r="AO97" s="119"/>
      <c r="AP97" s="119"/>
      <c r="AQ97" s="119"/>
      <c r="AR97" s="119"/>
      <c r="AS97" s="119"/>
      <c r="AT97" s="119"/>
      <c r="AU97" s="119"/>
      <c r="AV97" s="119"/>
      <c r="AW97" s="119"/>
      <c r="AX97" t="str">
        <f t="shared" si="93"/>
        <v/>
      </c>
      <c r="AY97" t="e">
        <f t="array" ref="AY97">IF(ROW(AZ96)&gt; COUNTA($AZ$2:$AZ$113), "",INDEX($AZ:$AZ, SMALL(IF(AZ$2:AZ$113&lt;&gt;"",ROW($2:$113)), ROW(AY96))))</f>
        <v>#NUM!</v>
      </c>
      <c r="AZ97" t="str">
        <f t="shared" si="94"/>
        <v/>
      </c>
      <c r="BA97" t="s">
        <v>412</v>
      </c>
      <c r="BB97">
        <v>6.0160495000000003</v>
      </c>
      <c r="BC97" t="s">
        <v>411</v>
      </c>
      <c r="BE97">
        <v>1</v>
      </c>
      <c r="BG97">
        <f t="shared" si="95"/>
        <v>0</v>
      </c>
      <c r="BH97">
        <f t="shared" si="96"/>
        <v>0</v>
      </c>
      <c r="BJ97" s="117" t="e">
        <f t="shared" si="97"/>
        <v>#DIV/0!</v>
      </c>
      <c r="BK97" s="119"/>
      <c r="BL97" s="119"/>
      <c r="BM97" s="119"/>
      <c r="BN97" s="119"/>
      <c r="BO97" s="119"/>
      <c r="BP97" s="119"/>
      <c r="BQ97" s="119"/>
      <c r="BR97" s="119"/>
      <c r="BS97" s="119"/>
      <c r="BT97" s="119"/>
      <c r="BU97" s="119"/>
      <c r="BV97" s="119"/>
      <c r="BW97" s="119"/>
      <c r="BX97" s="119"/>
      <c r="BY97" s="119"/>
      <c r="BZ97" s="119"/>
      <c r="CA97" s="119"/>
      <c r="CB97" s="119"/>
      <c r="CC97" s="119"/>
      <c r="CD97" s="119"/>
      <c r="CE97" s="119"/>
    </row>
    <row r="98" spans="1:83" x14ac:dyDescent="0.25">
      <c r="A98">
        <f t="shared" ref="A98:A116" si="98">1+A97</f>
        <v>98</v>
      </c>
      <c r="I98" s="119"/>
      <c r="J98" s="119"/>
      <c r="K98" s="119"/>
      <c r="L98" s="119"/>
      <c r="M98" s="119"/>
      <c r="N98" s="119"/>
      <c r="O98" s="119"/>
      <c r="P98" s="119"/>
      <c r="Q98" s="119"/>
      <c r="R98" s="119"/>
      <c r="S98" s="119"/>
      <c r="T98" s="119"/>
      <c r="U98" s="119"/>
      <c r="V98" s="119"/>
      <c r="W98" s="119"/>
      <c r="X98" s="119"/>
      <c r="Y98" s="119"/>
      <c r="Z98" s="119"/>
      <c r="AA98" s="119"/>
      <c r="AB98" s="119"/>
      <c r="AC98" s="119"/>
      <c r="AD98" s="119"/>
      <c r="AE98" s="119"/>
      <c r="AF98" s="119"/>
      <c r="AG98" s="119"/>
      <c r="AH98" s="119"/>
      <c r="AI98" s="119"/>
      <c r="AJ98" s="119"/>
      <c r="AK98" s="119"/>
      <c r="AL98" s="119"/>
      <c r="AM98" s="119"/>
      <c r="AN98" s="119"/>
      <c r="AO98" s="119"/>
      <c r="AP98" s="119"/>
      <c r="AQ98" s="119"/>
      <c r="AR98" s="119"/>
      <c r="AS98" s="119"/>
      <c r="AT98" s="119"/>
      <c r="AU98" s="119"/>
      <c r="AV98" s="119"/>
      <c r="AW98" s="119"/>
      <c r="AX98" t="str">
        <f t="shared" ref="AX98:AX111" si="99">IFERROR(AY98,"")</f>
        <v/>
      </c>
      <c r="AY98" t="e">
        <f t="array" ref="AY98">IF(ROW(AZ97)&gt; COUNTA($AZ$2:$AZ$113), "",INDEX($AZ:$AZ, SMALL(IF(AZ$2:AZ$113&lt;&gt;"",ROW($2:$113)), ROW(AY97))))</f>
        <v>#NUM!</v>
      </c>
      <c r="AZ98" t="str">
        <f t="shared" ref="AZ98:AZ113" si="100">IF(BG98=0,"",BA98&amp;BG98)</f>
        <v/>
      </c>
      <c r="BA98" t="s">
        <v>258</v>
      </c>
      <c r="BB98">
        <v>180.9479</v>
      </c>
      <c r="BC98" t="s">
        <v>256</v>
      </c>
      <c r="BE98">
        <v>73</v>
      </c>
      <c r="BG98">
        <f t="shared" ref="BG98:BG113" si="101">SUMIF($H$31:$AT$60,BA98,$I$31:$AU$60)</f>
        <v>0</v>
      </c>
      <c r="BH98">
        <f t="shared" ref="BH98:BH113" si="102">BG98*BB98</f>
        <v>0</v>
      </c>
      <c r="BJ98" s="117" t="e">
        <f t="shared" ref="BJ98:BJ111" si="103">BH98/$BI$1</f>
        <v>#DIV/0!</v>
      </c>
      <c r="BK98" s="119"/>
      <c r="BL98" s="119"/>
      <c r="BM98" s="119"/>
      <c r="BN98" s="119"/>
      <c r="BO98" s="119"/>
      <c r="BP98" s="119"/>
      <c r="BQ98" s="119"/>
      <c r="BR98" s="119"/>
      <c r="BS98" s="119"/>
      <c r="BT98" s="119"/>
      <c r="BU98" s="119"/>
      <c r="BV98" s="119"/>
      <c r="BW98" s="119"/>
      <c r="BX98" s="119"/>
      <c r="BY98" s="119"/>
      <c r="BZ98" s="119"/>
      <c r="CA98" s="119"/>
      <c r="CB98" s="119"/>
      <c r="CC98" s="119"/>
      <c r="CD98" s="119"/>
      <c r="CE98" s="119"/>
    </row>
    <row r="99" spans="1:83" x14ac:dyDescent="0.25">
      <c r="A99">
        <f t="shared" si="98"/>
        <v>99</v>
      </c>
      <c r="I99" s="119"/>
      <c r="J99" s="119"/>
      <c r="K99" s="119"/>
      <c r="L99" s="119"/>
      <c r="M99" s="119"/>
      <c r="N99" s="119"/>
      <c r="O99" s="119"/>
      <c r="P99" s="119"/>
      <c r="Q99" s="119"/>
      <c r="R99" s="119"/>
      <c r="S99" s="119"/>
      <c r="T99" s="119"/>
      <c r="U99" s="119"/>
      <c r="V99" s="119"/>
      <c r="W99" s="119"/>
      <c r="X99" s="119"/>
      <c r="Y99" s="119"/>
      <c r="Z99" s="119"/>
      <c r="AA99" s="119"/>
      <c r="AB99" s="119"/>
      <c r="AC99" s="119"/>
      <c r="AD99" s="119"/>
      <c r="AE99" s="119"/>
      <c r="AF99" s="119"/>
      <c r="AG99" s="119"/>
      <c r="AH99" s="119"/>
      <c r="AI99" s="119"/>
      <c r="AJ99" s="119"/>
      <c r="AK99" s="119"/>
      <c r="AL99" s="119"/>
      <c r="AM99" s="119"/>
      <c r="AN99" s="119"/>
      <c r="AO99" s="119"/>
      <c r="AP99" s="119"/>
      <c r="AQ99" s="119"/>
      <c r="AR99" s="119"/>
      <c r="AS99" s="119"/>
      <c r="AT99" s="119"/>
      <c r="AU99" s="119"/>
      <c r="AV99" s="119"/>
      <c r="AW99" s="119"/>
      <c r="AX99" t="str">
        <f t="shared" si="99"/>
        <v/>
      </c>
      <c r="AY99" t="e">
        <f t="array" ref="AY99">IF(ROW(AZ98)&gt; COUNTA($AZ$2:$AZ$113), "",INDEX($AZ:$AZ, SMALL(IF(AZ$2:AZ$113&lt;&gt;"",ROW($2:$113)), ROW(AY98))))</f>
        <v>#NUM!</v>
      </c>
      <c r="AZ99" t="str">
        <f t="shared" si="100"/>
        <v/>
      </c>
      <c r="BA99" t="s">
        <v>241</v>
      </c>
      <c r="BB99">
        <v>158.92529999999999</v>
      </c>
      <c r="BC99" t="s">
        <v>240</v>
      </c>
      <c r="BE99">
        <v>65</v>
      </c>
      <c r="BG99">
        <f t="shared" si="101"/>
        <v>0</v>
      </c>
      <c r="BH99">
        <f t="shared" si="102"/>
        <v>0</v>
      </c>
      <c r="BJ99" s="117" t="e">
        <f t="shared" si="103"/>
        <v>#DIV/0!</v>
      </c>
      <c r="BK99" s="119"/>
      <c r="BL99" s="119"/>
      <c r="BM99" s="119"/>
      <c r="BN99" s="119"/>
      <c r="BO99" s="119"/>
      <c r="BP99" s="119"/>
      <c r="BQ99" s="119"/>
      <c r="BR99" s="119"/>
      <c r="BS99" s="119"/>
      <c r="BT99" s="119"/>
      <c r="BU99" s="119"/>
      <c r="BV99" s="119"/>
      <c r="BW99" s="119"/>
      <c r="BX99" s="119"/>
      <c r="BY99" s="119"/>
      <c r="BZ99" s="119"/>
      <c r="CA99" s="119"/>
      <c r="CB99" s="119"/>
      <c r="CC99" s="119"/>
      <c r="CD99" s="119"/>
      <c r="CE99" s="119"/>
    </row>
    <row r="100" spans="1:83" x14ac:dyDescent="0.25">
      <c r="A100">
        <f t="shared" si="98"/>
        <v>100</v>
      </c>
      <c r="I100" s="119"/>
      <c r="J100" s="119"/>
      <c r="K100" s="119"/>
      <c r="L100" s="119"/>
      <c r="M100" s="119"/>
      <c r="N100" s="119"/>
      <c r="O100" s="119"/>
      <c r="P100" s="119"/>
      <c r="Q100" s="119"/>
      <c r="R100" s="119"/>
      <c r="S100" s="119"/>
      <c r="T100" s="119"/>
      <c r="U100" s="119"/>
      <c r="V100" s="119"/>
      <c r="W100" s="119"/>
      <c r="X100" s="119"/>
      <c r="Y100" s="119"/>
      <c r="Z100" s="119"/>
      <c r="AA100" s="119"/>
      <c r="AB100" s="119"/>
      <c r="AC100" s="119"/>
      <c r="AD100" s="119"/>
      <c r="AE100" s="119"/>
      <c r="AF100" s="119"/>
      <c r="AG100" s="119"/>
      <c r="AH100" s="119"/>
      <c r="AI100" s="119"/>
      <c r="AJ100" s="119"/>
      <c r="AK100" s="119"/>
      <c r="AL100" s="119"/>
      <c r="AM100" s="119"/>
      <c r="AN100" s="119"/>
      <c r="AO100" s="119"/>
      <c r="AP100" s="119"/>
      <c r="AQ100" s="119"/>
      <c r="AR100" s="119"/>
      <c r="AS100" s="119"/>
      <c r="AT100" s="119"/>
      <c r="AU100" s="119"/>
      <c r="AV100" s="119"/>
      <c r="AW100" s="119"/>
      <c r="AX100" t="str">
        <f t="shared" si="99"/>
        <v/>
      </c>
      <c r="AY100" t="e">
        <f t="array" ref="AY100">IF(ROW(AZ99)&gt; COUNTA($AZ$2:$AZ$113), "",INDEX($AZ:$AZ, SMALL(IF(AZ$2:AZ$113&lt;&gt;"",ROW($2:$113)), ROW(AY99))))</f>
        <v>#NUM!</v>
      </c>
      <c r="AZ100" t="str">
        <f t="shared" si="100"/>
        <v/>
      </c>
      <c r="BA100" t="s">
        <v>189</v>
      </c>
      <c r="BB100">
        <v>98</v>
      </c>
      <c r="BC100" t="s">
        <v>188</v>
      </c>
      <c r="BE100">
        <v>43</v>
      </c>
      <c r="BG100">
        <f t="shared" si="101"/>
        <v>0</v>
      </c>
      <c r="BH100">
        <f t="shared" si="102"/>
        <v>0</v>
      </c>
      <c r="BJ100" s="117" t="e">
        <f t="shared" si="103"/>
        <v>#DIV/0!</v>
      </c>
      <c r="BK100" s="119"/>
      <c r="BL100" s="119"/>
      <c r="BM100" s="119"/>
      <c r="BN100" s="119"/>
      <c r="BO100" s="119"/>
      <c r="BP100" s="119"/>
      <c r="BQ100" s="119"/>
      <c r="BR100" s="119"/>
      <c r="BS100" s="119"/>
      <c r="BT100" s="119"/>
      <c r="BU100" s="119"/>
      <c r="BV100" s="119"/>
      <c r="BW100" s="119"/>
      <c r="BX100" s="119"/>
      <c r="BY100" s="119"/>
      <c r="BZ100" s="119"/>
      <c r="CA100" s="119"/>
      <c r="CB100" s="119"/>
      <c r="CC100" s="119"/>
      <c r="CD100" s="119"/>
      <c r="CE100" s="119"/>
    </row>
    <row r="101" spans="1:83" x14ac:dyDescent="0.25">
      <c r="A101">
        <f t="shared" si="98"/>
        <v>101</v>
      </c>
      <c r="I101" s="119"/>
      <c r="J101" s="119"/>
      <c r="K101" s="119"/>
      <c r="L101" s="119"/>
      <c r="M101" s="119"/>
      <c r="N101" s="119"/>
      <c r="O101" s="119"/>
      <c r="P101" s="119"/>
      <c r="Q101" s="119"/>
      <c r="R101" s="119"/>
      <c r="S101" s="119"/>
      <c r="T101" s="119"/>
      <c r="U101" s="119"/>
      <c r="V101" s="119"/>
      <c r="W101" s="119"/>
      <c r="X101" s="119"/>
      <c r="Y101" s="119"/>
      <c r="Z101" s="119"/>
      <c r="AA101" s="119"/>
      <c r="AB101" s="119"/>
      <c r="AC101" s="119"/>
      <c r="AD101" s="119"/>
      <c r="AE101" s="119"/>
      <c r="AF101" s="119"/>
      <c r="AG101" s="119"/>
      <c r="AH101" s="119"/>
      <c r="AI101" s="119"/>
      <c r="AJ101" s="119"/>
      <c r="AK101" s="119"/>
      <c r="AL101" s="119"/>
      <c r="AM101" s="119"/>
      <c r="AN101" s="119"/>
      <c r="AO101" s="119"/>
      <c r="AP101" s="119"/>
      <c r="AQ101" s="119"/>
      <c r="AR101" s="119"/>
      <c r="AS101" s="119"/>
      <c r="AT101" s="119"/>
      <c r="AU101" s="119"/>
      <c r="AV101" s="119"/>
      <c r="AW101" s="119"/>
      <c r="AX101" t="str">
        <f t="shared" si="99"/>
        <v/>
      </c>
      <c r="AY101" t="e">
        <f t="array" ref="AY101">IF(ROW(AZ100)&gt; COUNTA($AZ$2:$AZ$113), "",INDEX($AZ:$AZ, SMALL(IF(AZ$2:AZ$113&lt;&gt;"",ROW($2:$113)), ROW(AY100))))</f>
        <v>#NUM!</v>
      </c>
      <c r="AZ101" t="str">
        <f t="shared" si="100"/>
        <v/>
      </c>
      <c r="BA101" t="s">
        <v>210</v>
      </c>
      <c r="BB101">
        <v>127.6</v>
      </c>
      <c r="BC101" t="s">
        <v>208</v>
      </c>
      <c r="BE101">
        <v>52</v>
      </c>
      <c r="BG101">
        <f t="shared" si="101"/>
        <v>0</v>
      </c>
      <c r="BH101">
        <f t="shared" si="102"/>
        <v>0</v>
      </c>
      <c r="BJ101" s="117" t="e">
        <f t="shared" si="103"/>
        <v>#DIV/0!</v>
      </c>
      <c r="BK101" s="119"/>
      <c r="BL101" s="119"/>
      <c r="BM101" s="119"/>
      <c r="BN101" s="119"/>
      <c r="BO101" s="119"/>
      <c r="BP101" s="119"/>
      <c r="BQ101" s="119"/>
      <c r="BR101" s="119"/>
      <c r="BS101" s="119"/>
      <c r="BT101" s="119"/>
      <c r="BU101" s="119"/>
      <c r="BV101" s="119"/>
      <c r="BW101" s="119"/>
      <c r="BX101" s="119"/>
      <c r="BY101" s="119"/>
      <c r="BZ101" s="119"/>
      <c r="CA101" s="119"/>
      <c r="CB101" s="119"/>
      <c r="CC101" s="119"/>
      <c r="CD101" s="119"/>
      <c r="CE101" s="119"/>
    </row>
    <row r="102" spans="1:83" x14ac:dyDescent="0.25">
      <c r="A102">
        <f t="shared" si="98"/>
        <v>102</v>
      </c>
      <c r="I102" s="119"/>
      <c r="J102" s="119"/>
      <c r="K102" s="119"/>
      <c r="L102" s="119"/>
      <c r="M102" s="119"/>
      <c r="N102" s="119"/>
      <c r="O102" s="119"/>
      <c r="P102" s="119"/>
      <c r="Q102" s="119"/>
      <c r="R102" s="119"/>
      <c r="S102" s="119"/>
      <c r="T102" s="119"/>
      <c r="U102" s="119"/>
      <c r="V102" s="119"/>
      <c r="W102" s="119"/>
      <c r="X102" s="119"/>
      <c r="Y102" s="119"/>
      <c r="Z102" s="119"/>
      <c r="AA102" s="119"/>
      <c r="AB102" s="119"/>
      <c r="AC102" s="119"/>
      <c r="AD102" s="119"/>
      <c r="AE102" s="119"/>
      <c r="AF102" s="119"/>
      <c r="AG102" s="119"/>
      <c r="AH102" s="119"/>
      <c r="AI102" s="119"/>
      <c r="AJ102" s="119"/>
      <c r="AK102" s="119"/>
      <c r="AL102" s="119"/>
      <c r="AM102" s="119"/>
      <c r="AN102" s="119"/>
      <c r="AO102" s="119"/>
      <c r="AP102" s="119"/>
      <c r="AQ102" s="119"/>
      <c r="AR102" s="119"/>
      <c r="AS102" s="119"/>
      <c r="AT102" s="119"/>
      <c r="AU102" s="119"/>
      <c r="AV102" s="119"/>
      <c r="AW102" s="119"/>
      <c r="AX102" t="str">
        <f t="shared" si="99"/>
        <v/>
      </c>
      <c r="AY102" t="e">
        <f t="array" ref="AY102">IF(ROW(AZ101)&gt; COUNTA($AZ$2:$AZ$113), "",INDEX($AZ:$AZ, SMALL(IF(AZ$2:AZ$113&lt;&gt;"",ROW($2:$113)), ROW(AY101))))</f>
        <v>#NUM!</v>
      </c>
      <c r="AZ102" t="str">
        <f t="shared" si="100"/>
        <v/>
      </c>
      <c r="BA102" t="s">
        <v>297</v>
      </c>
      <c r="BB102">
        <v>232.03809999999999</v>
      </c>
      <c r="BC102" t="s">
        <v>296</v>
      </c>
      <c r="BE102">
        <v>90</v>
      </c>
      <c r="BG102">
        <f t="shared" si="101"/>
        <v>0</v>
      </c>
      <c r="BH102">
        <f t="shared" si="102"/>
        <v>0</v>
      </c>
      <c r="BJ102" s="117" t="e">
        <f t="shared" si="103"/>
        <v>#DIV/0!</v>
      </c>
      <c r="BK102" s="119"/>
      <c r="BL102" s="119"/>
      <c r="BM102" s="119"/>
      <c r="BN102" s="119"/>
      <c r="BO102" s="119"/>
      <c r="BP102" s="119"/>
      <c r="BQ102" s="119"/>
      <c r="BR102" s="119"/>
      <c r="BS102" s="119"/>
      <c r="BT102" s="119"/>
      <c r="BU102" s="119"/>
      <c r="BV102" s="119"/>
      <c r="BW102" s="119"/>
      <c r="BX102" s="119"/>
      <c r="BY102" s="119"/>
      <c r="BZ102" s="119"/>
      <c r="CA102" s="119"/>
      <c r="CB102" s="119"/>
      <c r="CC102" s="119"/>
      <c r="CD102" s="119"/>
      <c r="CE102" s="119"/>
    </row>
    <row r="103" spans="1:83" x14ac:dyDescent="0.25">
      <c r="A103">
        <f t="shared" si="98"/>
        <v>103</v>
      </c>
      <c r="I103" s="119"/>
      <c r="J103" s="119"/>
      <c r="K103" s="119"/>
      <c r="L103" s="119"/>
      <c r="M103" s="119"/>
      <c r="N103" s="119"/>
      <c r="O103" s="119"/>
      <c r="P103" s="119"/>
      <c r="Q103" s="119"/>
      <c r="R103" s="119"/>
      <c r="S103" s="119"/>
      <c r="T103" s="119"/>
      <c r="U103" s="119"/>
      <c r="V103" s="119"/>
      <c r="W103" s="119"/>
      <c r="X103" s="119"/>
      <c r="Y103" s="119"/>
      <c r="Z103" s="119"/>
      <c r="AA103" s="119"/>
      <c r="AB103" s="119"/>
      <c r="AC103" s="119"/>
      <c r="AD103" s="119"/>
      <c r="AE103" s="119"/>
      <c r="AF103" s="119"/>
      <c r="AG103" s="119"/>
      <c r="AH103" s="119"/>
      <c r="AI103" s="119"/>
      <c r="AJ103" s="119"/>
      <c r="AK103" s="119"/>
      <c r="AL103" s="119"/>
      <c r="AM103" s="119"/>
      <c r="AN103" s="119"/>
      <c r="AO103" s="119"/>
      <c r="AP103" s="119"/>
      <c r="AQ103" s="119"/>
      <c r="AR103" s="119"/>
      <c r="AS103" s="119"/>
      <c r="AT103" s="119"/>
      <c r="AU103" s="119"/>
      <c r="AV103" s="119"/>
      <c r="AW103" s="119"/>
      <c r="AX103" t="str">
        <f t="shared" si="99"/>
        <v/>
      </c>
      <c r="AY103" t="e">
        <f t="array" ref="AY103">IF(ROW(AZ102)&gt; COUNTA($AZ$2:$AZ$113), "",INDEX($AZ:$AZ, SMALL(IF(AZ$2:AZ$113&lt;&gt;"",ROW($2:$113)), ROW(AY102))))</f>
        <v>#NUM!</v>
      </c>
      <c r="AZ103" t="str">
        <f t="shared" si="100"/>
        <v/>
      </c>
      <c r="BA103" t="s">
        <v>135</v>
      </c>
      <c r="BB103">
        <v>47.866999999999997</v>
      </c>
      <c r="BC103" t="s">
        <v>133</v>
      </c>
      <c r="BE103">
        <v>22</v>
      </c>
      <c r="BG103">
        <f t="shared" si="101"/>
        <v>0</v>
      </c>
      <c r="BH103">
        <f t="shared" si="102"/>
        <v>0</v>
      </c>
      <c r="BJ103" s="117" t="e">
        <f t="shared" si="103"/>
        <v>#DIV/0!</v>
      </c>
      <c r="BK103" s="119"/>
      <c r="BL103" s="119"/>
      <c r="BM103" s="119"/>
      <c r="BN103" s="119"/>
      <c r="BO103" s="119"/>
      <c r="BP103" s="119"/>
      <c r="BQ103" s="119"/>
      <c r="BR103" s="119"/>
      <c r="BS103" s="119"/>
      <c r="BT103" s="119"/>
      <c r="BU103" s="119"/>
      <c r="BV103" s="119"/>
      <c r="BW103" s="119"/>
      <c r="BX103" s="119"/>
      <c r="BY103" s="119"/>
      <c r="BZ103" s="119"/>
      <c r="CA103" s="119"/>
      <c r="CB103" s="119"/>
      <c r="CC103" s="119"/>
      <c r="CD103" s="119"/>
      <c r="CE103" s="119"/>
    </row>
    <row r="104" spans="1:83" x14ac:dyDescent="0.25">
      <c r="A104">
        <f t="shared" si="98"/>
        <v>104</v>
      </c>
      <c r="I104" s="119"/>
      <c r="J104" s="119"/>
      <c r="K104" s="119"/>
      <c r="L104" s="119"/>
      <c r="M104" s="119"/>
      <c r="N104" s="119"/>
      <c r="O104" s="119"/>
      <c r="P104" s="119"/>
      <c r="Q104" s="119"/>
      <c r="R104" s="119"/>
      <c r="S104" s="119"/>
      <c r="T104" s="119"/>
      <c r="U104" s="119"/>
      <c r="V104" s="119"/>
      <c r="W104" s="119"/>
      <c r="X104" s="119"/>
      <c r="Y104" s="119"/>
      <c r="Z104" s="119"/>
      <c r="AA104" s="119"/>
      <c r="AB104" s="119"/>
      <c r="AC104" s="119"/>
      <c r="AD104" s="119"/>
      <c r="AE104" s="119"/>
      <c r="AF104" s="119"/>
      <c r="AG104" s="119"/>
      <c r="AH104" s="119"/>
      <c r="AI104" s="119"/>
      <c r="AJ104" s="119"/>
      <c r="AK104" s="119"/>
      <c r="AL104" s="119"/>
      <c r="AM104" s="119"/>
      <c r="AN104" s="119"/>
      <c r="AO104" s="119"/>
      <c r="AP104" s="119"/>
      <c r="AQ104" s="119"/>
      <c r="AR104" s="119"/>
      <c r="AS104" s="119"/>
      <c r="AT104" s="119"/>
      <c r="AU104" s="119"/>
      <c r="AV104" s="119"/>
      <c r="AW104" s="119"/>
      <c r="AX104" t="str">
        <f t="shared" si="99"/>
        <v/>
      </c>
      <c r="AY104" t="e">
        <f t="array" ref="AY104">IF(ROW(AZ103)&gt; COUNTA($AZ$2:$AZ$113), "",INDEX($AZ:$AZ, SMALL(IF(AZ$2:AZ$113&lt;&gt;"",ROW($2:$113)), ROW(AY103))))</f>
        <v>#NUM!</v>
      </c>
      <c r="AZ104" t="str">
        <f t="shared" si="100"/>
        <v/>
      </c>
      <c r="BA104" t="s">
        <v>276</v>
      </c>
      <c r="BB104">
        <v>204.38329999999999</v>
      </c>
      <c r="BC104" t="s">
        <v>275</v>
      </c>
      <c r="BE104">
        <v>81</v>
      </c>
      <c r="BG104">
        <f t="shared" si="101"/>
        <v>0</v>
      </c>
      <c r="BH104">
        <f t="shared" si="102"/>
        <v>0</v>
      </c>
      <c r="BJ104" s="117" t="e">
        <f t="shared" si="103"/>
        <v>#DIV/0!</v>
      </c>
      <c r="BK104" s="119"/>
      <c r="BL104" s="119"/>
      <c r="BM104" s="119"/>
      <c r="BN104" s="119"/>
      <c r="BO104" s="119"/>
      <c r="BP104" s="119"/>
      <c r="BQ104" s="119"/>
      <c r="BR104" s="119"/>
      <c r="BS104" s="119"/>
      <c r="BT104" s="119"/>
      <c r="BU104" s="119"/>
      <c r="BV104" s="119"/>
      <c r="BW104" s="119"/>
      <c r="BX104" s="119"/>
      <c r="BY104" s="119"/>
      <c r="BZ104" s="119"/>
      <c r="CA104" s="119"/>
      <c r="CB104" s="119"/>
      <c r="CC104" s="119"/>
      <c r="CD104" s="119"/>
      <c r="CE104" s="119"/>
    </row>
    <row r="105" spans="1:83" x14ac:dyDescent="0.25">
      <c r="A105">
        <f t="shared" si="98"/>
        <v>105</v>
      </c>
      <c r="I105" s="119"/>
      <c r="J105" s="119"/>
      <c r="K105" s="119"/>
      <c r="L105" s="119"/>
      <c r="M105" s="119"/>
      <c r="N105" s="119"/>
      <c r="O105" s="119"/>
      <c r="P105" s="119"/>
      <c r="Q105" s="119"/>
      <c r="R105" s="119"/>
      <c r="S105" s="119"/>
      <c r="T105" s="119"/>
      <c r="U105" s="119"/>
      <c r="V105" s="119"/>
      <c r="W105" s="119"/>
      <c r="X105" s="119"/>
      <c r="Y105" s="119"/>
      <c r="Z105" s="119"/>
      <c r="AA105" s="119"/>
      <c r="AB105" s="119"/>
      <c r="AC105" s="119"/>
      <c r="AD105" s="119"/>
      <c r="AE105" s="119"/>
      <c r="AF105" s="119"/>
      <c r="AG105" s="119"/>
      <c r="AH105" s="119"/>
      <c r="AI105" s="119"/>
      <c r="AJ105" s="119"/>
      <c r="AK105" s="119"/>
      <c r="AL105" s="119"/>
      <c r="AM105" s="119"/>
      <c r="AN105" s="119"/>
      <c r="AO105" s="119"/>
      <c r="AP105" s="119"/>
      <c r="AQ105" s="119"/>
      <c r="AR105" s="119"/>
      <c r="AS105" s="119"/>
      <c r="AT105" s="119"/>
      <c r="AU105" s="119"/>
      <c r="AV105" s="119"/>
      <c r="AW105" s="119"/>
      <c r="AX105" t="str">
        <f t="shared" si="99"/>
        <v/>
      </c>
      <c r="AY105" t="e">
        <f t="array" ref="AY105">IF(ROW(AZ104)&gt; COUNTA($AZ$2:$AZ$113), "",INDEX($AZ:$AZ, SMALL(IF(AZ$2:AZ$113&lt;&gt;"",ROW($2:$113)), ROW(AY104))))</f>
        <v>#NUM!</v>
      </c>
      <c r="AZ105" t="str">
        <f t="shared" si="100"/>
        <v/>
      </c>
      <c r="BA105" t="s">
        <v>249</v>
      </c>
      <c r="BB105">
        <v>168.9342</v>
      </c>
      <c r="BC105" t="s">
        <v>248</v>
      </c>
      <c r="BE105">
        <v>69</v>
      </c>
      <c r="BG105">
        <f t="shared" si="101"/>
        <v>0</v>
      </c>
      <c r="BH105">
        <f t="shared" si="102"/>
        <v>0</v>
      </c>
      <c r="BJ105" s="117" t="e">
        <f t="shared" si="103"/>
        <v>#DIV/0!</v>
      </c>
      <c r="BK105" s="119"/>
      <c r="BL105" s="119"/>
      <c r="BM105" s="119"/>
      <c r="BN105" s="119"/>
      <c r="BO105" s="119"/>
      <c r="BP105" s="119"/>
      <c r="BQ105" s="119"/>
      <c r="BR105" s="119"/>
      <c r="BS105" s="119"/>
      <c r="BT105" s="119"/>
      <c r="BU105" s="119"/>
      <c r="BV105" s="119"/>
      <c r="BW105" s="119"/>
      <c r="BX105" s="119"/>
      <c r="BY105" s="119"/>
      <c r="BZ105" s="119"/>
      <c r="CA105" s="119"/>
      <c r="CB105" s="119"/>
      <c r="CC105" s="119"/>
      <c r="CD105" s="119"/>
      <c r="CE105" s="119"/>
    </row>
    <row r="106" spans="1:83" x14ac:dyDescent="0.25">
      <c r="A106">
        <f t="shared" si="98"/>
        <v>106</v>
      </c>
      <c r="I106" s="119"/>
      <c r="J106" s="119"/>
      <c r="K106" s="119"/>
      <c r="L106" s="119"/>
      <c r="M106" s="119"/>
      <c r="N106" s="119"/>
      <c r="O106" s="119"/>
      <c r="P106" s="119"/>
      <c r="Q106" s="119"/>
      <c r="R106" s="119"/>
      <c r="S106" s="119"/>
      <c r="T106" s="119"/>
      <c r="U106" s="119"/>
      <c r="V106" s="119"/>
      <c r="W106" s="119"/>
      <c r="X106" s="119"/>
      <c r="Y106" s="119"/>
      <c r="Z106" s="119"/>
      <c r="AA106" s="119"/>
      <c r="AB106" s="119"/>
      <c r="AC106" s="119"/>
      <c r="AD106" s="119"/>
      <c r="AE106" s="119"/>
      <c r="AF106" s="119"/>
      <c r="AG106" s="119"/>
      <c r="AH106" s="119"/>
      <c r="AI106" s="119"/>
      <c r="AJ106" s="119"/>
      <c r="AK106" s="119"/>
      <c r="AL106" s="119"/>
      <c r="AM106" s="119"/>
      <c r="AN106" s="119"/>
      <c r="AO106" s="119"/>
      <c r="AP106" s="119"/>
      <c r="AQ106" s="119"/>
      <c r="AR106" s="119"/>
      <c r="AS106" s="119"/>
      <c r="AT106" s="119"/>
      <c r="AU106" s="119"/>
      <c r="AV106" s="119"/>
      <c r="AW106" s="119"/>
      <c r="AX106" t="str">
        <f t="shared" si="99"/>
        <v/>
      </c>
      <c r="AY106" t="e">
        <f t="array" ref="AY106">IF(ROW(AZ105)&gt; COUNTA($AZ$2:$AZ$113), "",INDEX($AZ:$AZ, SMALL(IF(AZ$2:AZ$113&lt;&gt;"",ROW($2:$113)), ROW(AY105))))</f>
        <v>#NUM!</v>
      </c>
      <c r="AZ106" t="str">
        <f t="shared" si="100"/>
        <v/>
      </c>
      <c r="BA106" t="s">
        <v>302</v>
      </c>
      <c r="BB106">
        <v>238.02889999999999</v>
      </c>
      <c r="BC106" t="s">
        <v>300</v>
      </c>
      <c r="BE106">
        <v>92</v>
      </c>
      <c r="BG106">
        <f t="shared" si="101"/>
        <v>0</v>
      </c>
      <c r="BH106">
        <f t="shared" si="102"/>
        <v>0</v>
      </c>
      <c r="BJ106" s="117" t="e">
        <f t="shared" si="103"/>
        <v>#DIV/0!</v>
      </c>
      <c r="BK106" s="119"/>
      <c r="BL106" s="119"/>
      <c r="BM106" s="119"/>
      <c r="BN106" s="119"/>
      <c r="BO106" s="119"/>
      <c r="BP106" s="119"/>
      <c r="BQ106" s="119"/>
      <c r="BR106" s="119"/>
      <c r="BS106" s="119"/>
      <c r="BT106" s="119"/>
      <c r="BU106" s="119"/>
      <c r="BV106" s="119"/>
      <c r="BW106" s="119"/>
      <c r="BX106" s="119"/>
      <c r="BY106" s="119"/>
      <c r="BZ106" s="119"/>
      <c r="CA106" s="119"/>
      <c r="CB106" s="119"/>
      <c r="CC106" s="119"/>
      <c r="CD106" s="119"/>
      <c r="CE106" s="119"/>
    </row>
    <row r="107" spans="1:83" x14ac:dyDescent="0.25">
      <c r="A107">
        <f t="shared" si="98"/>
        <v>107</v>
      </c>
      <c r="I107" s="119"/>
      <c r="J107" s="119"/>
      <c r="K107" s="119"/>
      <c r="L107" s="119"/>
      <c r="M107" s="119"/>
      <c r="N107" s="119"/>
      <c r="O107" s="119"/>
      <c r="P107" s="119"/>
      <c r="Q107" s="119"/>
      <c r="R107" s="119"/>
      <c r="S107" s="119"/>
      <c r="T107" s="119"/>
      <c r="U107" s="119"/>
      <c r="V107" s="119"/>
      <c r="W107" s="119"/>
      <c r="X107" s="119"/>
      <c r="Y107" s="119"/>
      <c r="Z107" s="119"/>
      <c r="AA107" s="119"/>
      <c r="AB107" s="119"/>
      <c r="AC107" s="119"/>
      <c r="AD107" s="119"/>
      <c r="AE107" s="119"/>
      <c r="AF107" s="119"/>
      <c r="AG107" s="119"/>
      <c r="AH107" s="119"/>
      <c r="AI107" s="119"/>
      <c r="AJ107" s="119"/>
      <c r="AK107" s="119"/>
      <c r="AL107" s="119"/>
      <c r="AM107" s="119"/>
      <c r="AN107" s="119"/>
      <c r="AO107" s="119"/>
      <c r="AP107" s="119"/>
      <c r="AQ107" s="119"/>
      <c r="AR107" s="119"/>
      <c r="AS107" s="119"/>
      <c r="AT107" s="119"/>
      <c r="AU107" s="119"/>
      <c r="AV107" s="119"/>
      <c r="AW107" s="119"/>
      <c r="AX107" t="str">
        <f t="shared" si="99"/>
        <v/>
      </c>
      <c r="AY107" t="e">
        <f t="array" ref="AY107">IF(ROW(AZ106)&gt; COUNTA($AZ$2:$AZ$113), "",INDEX($AZ:$AZ, SMALL(IF(AZ$2:AZ$113&lt;&gt;"",ROW($2:$113)), ROW(AY106))))</f>
        <v>#NUM!</v>
      </c>
      <c r="AZ107" t="str">
        <f t="shared" si="100"/>
        <v/>
      </c>
      <c r="BA107" t="s">
        <v>137</v>
      </c>
      <c r="BB107">
        <v>50.941499999999998</v>
      </c>
      <c r="BC107" t="s">
        <v>136</v>
      </c>
      <c r="BE107">
        <v>23</v>
      </c>
      <c r="BG107">
        <f t="shared" si="101"/>
        <v>0</v>
      </c>
      <c r="BH107">
        <f t="shared" si="102"/>
        <v>0</v>
      </c>
      <c r="BJ107" s="117" t="e">
        <f t="shared" si="103"/>
        <v>#DIV/0!</v>
      </c>
      <c r="BK107" s="119"/>
      <c r="BL107" s="119"/>
      <c r="BM107" s="119"/>
      <c r="BN107" s="119"/>
      <c r="BO107" s="119"/>
      <c r="BP107" s="119"/>
      <c r="BQ107" s="119"/>
      <c r="BR107" s="119"/>
      <c r="BS107" s="119"/>
      <c r="BT107" s="119"/>
      <c r="BU107" s="119"/>
      <c r="BV107" s="119"/>
      <c r="BW107" s="119"/>
      <c r="BX107" s="119"/>
      <c r="BY107" s="119"/>
      <c r="BZ107" s="119"/>
      <c r="CA107" s="119"/>
      <c r="CB107" s="119"/>
      <c r="CC107" s="119"/>
      <c r="CD107" s="119"/>
      <c r="CE107" s="119"/>
    </row>
    <row r="108" spans="1:83" x14ac:dyDescent="0.25">
      <c r="A108">
        <f t="shared" si="98"/>
        <v>108</v>
      </c>
      <c r="I108" s="119"/>
      <c r="J108" s="119"/>
      <c r="K108" s="119"/>
      <c r="L108" s="119"/>
      <c r="M108" s="119"/>
      <c r="N108" s="119"/>
      <c r="O108" s="119"/>
      <c r="P108" s="119"/>
      <c r="Q108" s="119"/>
      <c r="R108" s="119"/>
      <c r="S108" s="119"/>
      <c r="T108" s="119"/>
      <c r="U108" s="119"/>
      <c r="V108" s="119"/>
      <c r="W108" s="119"/>
      <c r="X108" s="119"/>
      <c r="Y108" s="119"/>
      <c r="Z108" s="119"/>
      <c r="AA108" s="119"/>
      <c r="AB108" s="119"/>
      <c r="AC108" s="119"/>
      <c r="AD108" s="119"/>
      <c r="AE108" s="119"/>
      <c r="AF108" s="119"/>
      <c r="AG108" s="119"/>
      <c r="AH108" s="119"/>
      <c r="AI108" s="119"/>
      <c r="AJ108" s="119"/>
      <c r="AK108" s="119"/>
      <c r="AL108" s="119"/>
      <c r="AM108" s="119"/>
      <c r="AN108" s="119"/>
      <c r="AO108" s="119"/>
      <c r="AP108" s="119"/>
      <c r="AQ108" s="119"/>
      <c r="AR108" s="119"/>
      <c r="AS108" s="119"/>
      <c r="AT108" s="119"/>
      <c r="AU108" s="119"/>
      <c r="AV108" s="119"/>
      <c r="AW108" s="119"/>
      <c r="AX108" t="str">
        <f t="shared" si="99"/>
        <v/>
      </c>
      <c r="AY108" t="e">
        <f t="array" ref="AY108">IF(ROW(AZ107)&gt; COUNTA($AZ$2:$AZ$113), "",INDEX($AZ:$AZ, SMALL(IF(AZ$2:AZ$113&lt;&gt;"",ROW($2:$113)), ROW(AY107))))</f>
        <v>#NUM!</v>
      </c>
      <c r="AZ108" t="str">
        <f t="shared" si="100"/>
        <v/>
      </c>
      <c r="BA108" t="s">
        <v>261</v>
      </c>
      <c r="BB108">
        <v>183.84</v>
      </c>
      <c r="BC108" t="s">
        <v>259</v>
      </c>
      <c r="BE108">
        <v>74</v>
      </c>
      <c r="BG108">
        <f t="shared" si="101"/>
        <v>0</v>
      </c>
      <c r="BH108">
        <f t="shared" si="102"/>
        <v>0</v>
      </c>
      <c r="BJ108" s="117" t="e">
        <f t="shared" si="103"/>
        <v>#DIV/0!</v>
      </c>
      <c r="BK108" s="119"/>
      <c r="BL108" s="119"/>
      <c r="BM108" s="119"/>
      <c r="BN108" s="119"/>
      <c r="BO108" s="119"/>
      <c r="BP108" s="119"/>
      <c r="BQ108" s="119"/>
      <c r="BR108" s="119"/>
      <c r="BS108" s="119"/>
      <c r="BT108" s="119"/>
      <c r="BU108" s="119"/>
      <c r="BV108" s="119"/>
      <c r="BW108" s="119"/>
      <c r="BX108" s="119"/>
      <c r="BY108" s="119"/>
      <c r="BZ108" s="119"/>
      <c r="CA108" s="119"/>
      <c r="CB108" s="119"/>
      <c r="CC108" s="119"/>
      <c r="CD108" s="119"/>
      <c r="CE108" s="119"/>
    </row>
    <row r="109" spans="1:83" x14ac:dyDescent="0.25">
      <c r="A109">
        <f t="shared" si="98"/>
        <v>109</v>
      </c>
      <c r="I109" s="119"/>
      <c r="J109" s="119"/>
      <c r="K109" s="119"/>
      <c r="L109" s="119"/>
      <c r="M109" s="119"/>
      <c r="N109" s="119"/>
      <c r="O109" s="119"/>
      <c r="P109" s="119"/>
      <c r="Q109" s="119"/>
      <c r="R109" s="119"/>
      <c r="S109" s="119"/>
      <c r="T109" s="119"/>
      <c r="U109" s="119"/>
      <c r="V109" s="119"/>
      <c r="W109" s="119"/>
      <c r="X109" s="119"/>
      <c r="Y109" s="119"/>
      <c r="Z109" s="119"/>
      <c r="AA109" s="119"/>
      <c r="AB109" s="119"/>
      <c r="AC109" s="119"/>
      <c r="AD109" s="119"/>
      <c r="AE109" s="119"/>
      <c r="AF109" s="119"/>
      <c r="AG109" s="119"/>
      <c r="AH109" s="119"/>
      <c r="AI109" s="119"/>
      <c r="AJ109" s="119"/>
      <c r="AK109" s="119"/>
      <c r="AL109" s="119"/>
      <c r="AM109" s="119"/>
      <c r="AN109" s="119"/>
      <c r="AO109" s="119"/>
      <c r="AP109" s="119"/>
      <c r="AQ109" s="119"/>
      <c r="AR109" s="119"/>
      <c r="AS109" s="119"/>
      <c r="AT109" s="119"/>
      <c r="AU109" s="119"/>
      <c r="AV109" s="119"/>
      <c r="AW109" s="119"/>
      <c r="AX109" t="str">
        <f t="shared" si="99"/>
        <v/>
      </c>
      <c r="AY109" t="e">
        <f t="array" ref="AY109">IF(ROW(AZ108)&gt; COUNTA($AZ$2:$AZ$113), "",INDEX($AZ:$AZ, SMALL(IF(AZ$2:AZ$113&lt;&gt;"",ROW($2:$113)), ROW(AY108))))</f>
        <v>#NUM!</v>
      </c>
      <c r="AZ109" t="str">
        <f t="shared" si="100"/>
        <v/>
      </c>
      <c r="BA109" t="s">
        <v>215</v>
      </c>
      <c r="BB109">
        <v>131.29300000000001</v>
      </c>
      <c r="BC109" t="s">
        <v>214</v>
      </c>
      <c r="BE109">
        <v>54</v>
      </c>
      <c r="BG109">
        <f t="shared" si="101"/>
        <v>0</v>
      </c>
      <c r="BH109">
        <f t="shared" si="102"/>
        <v>0</v>
      </c>
      <c r="BJ109" s="117" t="e">
        <f t="shared" si="103"/>
        <v>#DIV/0!</v>
      </c>
      <c r="BK109" s="119"/>
      <c r="BL109" s="119"/>
      <c r="BM109" s="119"/>
      <c r="BN109" s="119"/>
      <c r="BO109" s="119"/>
      <c r="BP109" s="119"/>
      <c r="BQ109" s="119"/>
      <c r="BR109" s="119"/>
      <c r="BS109" s="119"/>
      <c r="BT109" s="119"/>
      <c r="BU109" s="119"/>
      <c r="BV109" s="119"/>
      <c r="BW109" s="119"/>
      <c r="BX109" s="119"/>
      <c r="BY109" s="119"/>
      <c r="BZ109" s="119"/>
      <c r="CA109" s="119"/>
      <c r="CB109" s="119"/>
      <c r="CC109" s="119"/>
      <c r="CD109" s="119"/>
      <c r="CE109" s="119"/>
    </row>
    <row r="110" spans="1:83" x14ac:dyDescent="0.25">
      <c r="A110">
        <f t="shared" si="98"/>
        <v>110</v>
      </c>
      <c r="I110" s="119"/>
      <c r="J110" s="119"/>
      <c r="K110" s="119"/>
      <c r="L110" s="119"/>
      <c r="M110" s="119"/>
      <c r="N110" s="119"/>
      <c r="O110" s="119"/>
      <c r="P110" s="119"/>
      <c r="Q110" s="119"/>
      <c r="R110" s="119"/>
      <c r="S110" s="119"/>
      <c r="T110" s="119"/>
      <c r="U110" s="119"/>
      <c r="V110" s="119"/>
      <c r="W110" s="119"/>
      <c r="X110" s="119"/>
      <c r="Y110" s="119"/>
      <c r="Z110" s="119"/>
      <c r="AA110" s="119"/>
      <c r="AB110" s="119"/>
      <c r="AC110" s="119"/>
      <c r="AD110" s="119"/>
      <c r="AE110" s="119"/>
      <c r="AF110" s="119"/>
      <c r="AG110" s="119"/>
      <c r="AH110" s="119"/>
      <c r="AI110" s="119"/>
      <c r="AJ110" s="119"/>
      <c r="AK110" s="119"/>
      <c r="AL110" s="119"/>
      <c r="AM110" s="119"/>
      <c r="AN110" s="119"/>
      <c r="AO110" s="119"/>
      <c r="AP110" s="119"/>
      <c r="AQ110" s="119"/>
      <c r="AR110" s="119"/>
      <c r="AS110" s="119"/>
      <c r="AT110" s="119"/>
      <c r="AU110" s="119"/>
      <c r="AV110" s="119"/>
      <c r="AW110" s="119"/>
      <c r="AX110" t="str">
        <f t="shared" si="99"/>
        <v/>
      </c>
      <c r="AY110" t="e">
        <f t="array" ref="AY110">IF(ROW(AZ109)&gt; COUNTA($AZ$2:$AZ$113), "",INDEX($AZ:$AZ, SMALL(IF(AZ$2:AZ$113&lt;&gt;"",ROW($2:$113)), ROW(AY109))))</f>
        <v>#NUM!</v>
      </c>
      <c r="AZ110" t="str">
        <f t="shared" si="100"/>
        <v/>
      </c>
      <c r="BA110" t="s">
        <v>178</v>
      </c>
      <c r="BB110">
        <v>88.905900000000003</v>
      </c>
      <c r="BC110" t="s">
        <v>177</v>
      </c>
      <c r="BE110">
        <v>39</v>
      </c>
      <c r="BG110">
        <f t="shared" si="101"/>
        <v>0</v>
      </c>
      <c r="BH110">
        <f t="shared" si="102"/>
        <v>0</v>
      </c>
      <c r="BJ110" s="117" t="e">
        <f t="shared" si="103"/>
        <v>#DIV/0!</v>
      </c>
      <c r="BK110" s="119"/>
      <c r="BL110" s="119"/>
      <c r="BM110" s="119"/>
      <c r="BN110" s="119"/>
      <c r="BO110" s="119"/>
      <c r="BP110" s="119"/>
      <c r="BQ110" s="119"/>
      <c r="BR110" s="119"/>
      <c r="BS110" s="119"/>
      <c r="BT110" s="119"/>
      <c r="BU110" s="119"/>
      <c r="BV110" s="119"/>
      <c r="BW110" s="119"/>
      <c r="BX110" s="119"/>
      <c r="BY110" s="119"/>
      <c r="BZ110" s="119"/>
      <c r="CA110" s="119"/>
      <c r="CB110" s="119"/>
      <c r="CC110" s="119"/>
      <c r="CD110" s="119"/>
      <c r="CE110" s="119"/>
    </row>
    <row r="111" spans="1:83" x14ac:dyDescent="0.25">
      <c r="A111">
        <f t="shared" si="98"/>
        <v>111</v>
      </c>
      <c r="I111" s="119"/>
      <c r="J111" s="119"/>
      <c r="K111" s="119"/>
      <c r="L111" s="119"/>
      <c r="M111" s="119"/>
      <c r="N111" s="119"/>
      <c r="O111" s="119"/>
      <c r="P111" s="119"/>
      <c r="Q111" s="119"/>
      <c r="R111" s="119"/>
      <c r="S111" s="119"/>
      <c r="T111" s="119"/>
      <c r="U111" s="119"/>
      <c r="V111" s="119"/>
      <c r="W111" s="119"/>
      <c r="X111" s="119"/>
      <c r="Y111" s="119"/>
      <c r="Z111" s="119"/>
      <c r="AA111" s="119"/>
      <c r="AB111" s="119"/>
      <c r="AC111" s="119"/>
      <c r="AD111" s="119"/>
      <c r="AE111" s="119"/>
      <c r="AF111" s="119"/>
      <c r="AG111" s="119"/>
      <c r="AH111" s="119"/>
      <c r="AI111" s="119"/>
      <c r="AJ111" s="119"/>
      <c r="AK111" s="119"/>
      <c r="AL111" s="119"/>
      <c r="AM111" s="119"/>
      <c r="AN111" s="119"/>
      <c r="AO111" s="119"/>
      <c r="AP111" s="119"/>
      <c r="AQ111" s="119"/>
      <c r="AR111" s="119"/>
      <c r="AS111" s="119"/>
      <c r="AT111" s="119"/>
      <c r="AU111" s="119"/>
      <c r="AV111" s="119"/>
      <c r="AW111" s="119"/>
      <c r="AX111" t="str">
        <f t="shared" si="99"/>
        <v/>
      </c>
      <c r="AY111" t="e">
        <f t="array" ref="AY111">IF(ROW(AZ110)&gt; COUNTA($AZ$2:$AZ$113), "",INDEX($AZ:$AZ, SMALL(IF(AZ$2:AZ$113&lt;&gt;"",ROW($2:$113)), ROW(AY110))))</f>
        <v>#NUM!</v>
      </c>
      <c r="AZ111" t="str">
        <f t="shared" si="100"/>
        <v/>
      </c>
      <c r="BA111" t="s">
        <v>251</v>
      </c>
      <c r="BB111">
        <v>173.04</v>
      </c>
      <c r="BC111" t="s">
        <v>250</v>
      </c>
      <c r="BE111">
        <v>70</v>
      </c>
      <c r="BG111">
        <f t="shared" si="101"/>
        <v>0</v>
      </c>
      <c r="BH111">
        <f t="shared" si="102"/>
        <v>0</v>
      </c>
      <c r="BJ111" s="117" t="e">
        <f t="shared" si="103"/>
        <v>#DIV/0!</v>
      </c>
      <c r="BK111" s="119"/>
      <c r="BL111" s="119"/>
      <c r="BM111" s="119"/>
      <c r="BN111" s="119"/>
      <c r="BO111" s="119"/>
      <c r="BP111" s="119"/>
      <c r="BQ111" s="119"/>
      <c r="BR111" s="119"/>
      <c r="BS111" s="119"/>
      <c r="BT111" s="119"/>
      <c r="BU111" s="119"/>
      <c r="BV111" s="119"/>
      <c r="BW111" s="119"/>
      <c r="BX111" s="119"/>
      <c r="BY111" s="119"/>
      <c r="BZ111" s="119"/>
      <c r="CA111" s="119"/>
      <c r="CB111" s="119"/>
      <c r="CC111" s="119"/>
      <c r="CD111" s="119"/>
      <c r="CE111" s="119"/>
    </row>
    <row r="112" spans="1:83" x14ac:dyDescent="0.25">
      <c r="A112">
        <f t="shared" si="98"/>
        <v>112</v>
      </c>
      <c r="I112" s="119"/>
      <c r="J112" s="119"/>
      <c r="K112" s="119"/>
      <c r="L112" s="119"/>
      <c r="M112" s="119"/>
      <c r="N112" s="119"/>
      <c r="O112" s="119"/>
      <c r="P112" s="119"/>
      <c r="Q112" s="119"/>
      <c r="R112" s="119"/>
      <c r="S112" s="119"/>
      <c r="T112" s="119"/>
      <c r="U112" s="119"/>
      <c r="V112" s="119"/>
      <c r="W112" s="119"/>
      <c r="X112" s="119"/>
      <c r="Y112" s="119"/>
      <c r="Z112" s="119"/>
      <c r="AA112" s="119"/>
      <c r="AB112" s="119"/>
      <c r="AC112" s="119"/>
      <c r="AD112" s="119"/>
      <c r="AE112" s="119"/>
      <c r="AF112" s="119"/>
      <c r="AG112" s="119"/>
      <c r="AH112" s="119"/>
      <c r="AI112" s="119"/>
      <c r="AJ112" s="119"/>
      <c r="AK112" s="119"/>
      <c r="AL112" s="119"/>
      <c r="AM112" s="119"/>
      <c r="AN112" s="119"/>
      <c r="AO112" s="119"/>
      <c r="AP112" s="119"/>
      <c r="AQ112" s="119"/>
      <c r="AR112" s="119"/>
      <c r="AS112" s="119"/>
      <c r="AT112" s="119"/>
      <c r="AU112" s="119"/>
      <c r="AV112" s="119"/>
      <c r="AW112" s="119"/>
      <c r="AX112" s="119"/>
      <c r="AY112" t="e">
        <f t="array" ref="AY112">IF(ROW(AZ111)&gt; COUNTA($AZ$2:$AZ$113), "",INDEX($AZ:$AZ, SMALL(IF(AZ$2:AZ$113&lt;&gt;"",ROW($2:$113)), ROW(AY111))))</f>
        <v>#NUM!</v>
      </c>
      <c r="AZ112" t="str">
        <f t="shared" si="100"/>
        <v/>
      </c>
      <c r="BA112" t="s">
        <v>157</v>
      </c>
      <c r="BB112">
        <v>65.39</v>
      </c>
      <c r="BC112" t="s">
        <v>155</v>
      </c>
      <c r="BE112">
        <v>30</v>
      </c>
      <c r="BG112">
        <f t="shared" si="101"/>
        <v>0</v>
      </c>
      <c r="BH112">
        <f t="shared" si="102"/>
        <v>0</v>
      </c>
      <c r="BK112" s="119"/>
      <c r="BL112" s="119"/>
      <c r="BM112" s="119"/>
      <c r="BN112" s="119"/>
      <c r="BO112" s="119"/>
      <c r="BP112" s="119"/>
      <c r="BQ112" s="119"/>
      <c r="BR112" s="119"/>
      <c r="BS112" s="119"/>
      <c r="BT112" s="119"/>
      <c r="BU112" s="119"/>
      <c r="BV112" s="119"/>
      <c r="BW112" s="119"/>
      <c r="BX112" s="119"/>
      <c r="BY112" s="119"/>
      <c r="BZ112" s="119"/>
      <c r="CA112" s="119"/>
      <c r="CB112" s="119"/>
      <c r="CC112" s="119"/>
      <c r="CD112" s="119"/>
      <c r="CE112" s="119"/>
    </row>
    <row r="113" spans="1:83" x14ac:dyDescent="0.25">
      <c r="A113">
        <f t="shared" si="98"/>
        <v>113</v>
      </c>
      <c r="I113" s="119"/>
      <c r="J113" s="119"/>
      <c r="K113" s="119"/>
      <c r="L113" s="119"/>
      <c r="M113" s="119"/>
      <c r="N113" s="119"/>
      <c r="O113" s="119"/>
      <c r="P113" s="119"/>
      <c r="Q113" s="119"/>
      <c r="R113" s="119"/>
      <c r="S113" s="119"/>
      <c r="T113" s="119"/>
      <c r="U113" s="119"/>
      <c r="V113" s="119"/>
      <c r="W113" s="119"/>
      <c r="X113" s="119"/>
      <c r="Y113" s="119"/>
      <c r="Z113" s="119"/>
      <c r="AA113" s="119"/>
      <c r="AB113" s="119"/>
      <c r="AC113" s="119"/>
      <c r="AD113" s="119"/>
      <c r="AE113" s="119"/>
      <c r="AF113" s="119"/>
      <c r="AG113" s="119"/>
      <c r="AH113" s="119"/>
      <c r="AI113" s="119"/>
      <c r="AJ113" s="119"/>
      <c r="AK113" s="119"/>
      <c r="AL113" s="119"/>
      <c r="AM113" s="119"/>
      <c r="AN113" s="119"/>
      <c r="AO113" s="119"/>
      <c r="AP113" s="119"/>
      <c r="AQ113" s="119"/>
      <c r="AR113" s="119"/>
      <c r="AS113" s="119"/>
      <c r="AT113" s="119"/>
      <c r="AU113" s="119"/>
      <c r="AV113" s="119"/>
      <c r="AW113" s="119"/>
      <c r="AX113" s="119"/>
      <c r="AY113" t="e">
        <f t="array" ref="AY113">IF(ROW(AZ112)&gt; COUNTA($AZ$2:$AZ$113), "",INDEX($AZ:$AZ, SMALL(IF(AZ$2:AZ$113&lt;&gt;"",ROW($2:$113)), ROW(AY112))))</f>
        <v>#NUM!</v>
      </c>
      <c r="AZ113" t="str">
        <f t="shared" si="100"/>
        <v/>
      </c>
      <c r="BA113" t="s">
        <v>181</v>
      </c>
      <c r="BB113">
        <v>91.224000000000004</v>
      </c>
      <c r="BC113" t="s">
        <v>410</v>
      </c>
      <c r="BE113">
        <v>40</v>
      </c>
      <c r="BG113">
        <f t="shared" si="101"/>
        <v>0</v>
      </c>
      <c r="BH113">
        <f t="shared" si="102"/>
        <v>0</v>
      </c>
      <c r="BK113" s="119"/>
      <c r="BL113" s="119"/>
      <c r="BM113" s="119"/>
      <c r="BN113" s="119"/>
      <c r="BO113" s="119"/>
      <c r="BP113" s="119"/>
      <c r="BQ113" s="119"/>
      <c r="BR113" s="119"/>
      <c r="BS113" s="119"/>
      <c r="BT113" s="119"/>
      <c r="BU113" s="119"/>
      <c r="BV113" s="119"/>
      <c r="BW113" s="119"/>
      <c r="BX113" s="119"/>
      <c r="BY113" s="119"/>
      <c r="BZ113" s="119"/>
      <c r="CA113" s="119"/>
      <c r="CB113" s="119"/>
      <c r="CC113" s="119"/>
      <c r="CD113" s="119"/>
      <c r="CE113" s="119"/>
    </row>
    <row r="114" spans="1:83" x14ac:dyDescent="0.25">
      <c r="A114">
        <f t="shared" si="98"/>
        <v>114</v>
      </c>
      <c r="I114" s="119"/>
      <c r="J114" s="119"/>
      <c r="K114" s="119"/>
      <c r="L114" s="119"/>
      <c r="M114" s="119"/>
      <c r="N114" s="119"/>
      <c r="O114" s="119"/>
      <c r="P114" s="119"/>
      <c r="Q114" s="119"/>
      <c r="R114" s="119"/>
      <c r="S114" s="119"/>
      <c r="T114" s="119"/>
      <c r="U114" s="119"/>
      <c r="V114" s="119"/>
      <c r="W114" s="119"/>
      <c r="X114" s="119"/>
      <c r="Y114" s="119"/>
      <c r="Z114" s="119"/>
      <c r="AA114" s="119"/>
      <c r="AB114" s="119"/>
      <c r="AC114" s="119"/>
      <c r="AD114" s="119"/>
      <c r="AE114" s="119"/>
      <c r="AF114" s="119"/>
      <c r="AG114" s="119"/>
      <c r="AH114" s="119"/>
      <c r="AI114" s="119"/>
      <c r="AJ114" s="119"/>
      <c r="AK114" s="119"/>
      <c r="AL114" s="119"/>
      <c r="AM114" s="119"/>
      <c r="AN114" s="119"/>
      <c r="AO114" s="119"/>
      <c r="AP114" s="119"/>
      <c r="AQ114" s="119"/>
      <c r="AR114" s="119"/>
      <c r="AS114" s="119"/>
      <c r="AT114" s="119"/>
      <c r="AU114" s="119"/>
      <c r="AV114" s="119"/>
      <c r="AW114" s="119"/>
      <c r="AX114" s="119"/>
      <c r="AY114" s="119"/>
      <c r="AZ114" s="119"/>
      <c r="BK114" s="119"/>
      <c r="BL114" s="119"/>
      <c r="BM114" s="119"/>
      <c r="BN114" s="119"/>
      <c r="BO114" s="119"/>
      <c r="BP114" s="119"/>
      <c r="BQ114" s="119"/>
      <c r="BR114" s="119"/>
      <c r="BS114" s="119"/>
      <c r="BT114" s="119"/>
      <c r="BU114" s="119"/>
      <c r="BV114" s="119"/>
      <c r="BW114" s="119"/>
      <c r="BX114" s="119"/>
      <c r="BY114" s="119"/>
      <c r="BZ114" s="119"/>
      <c r="CA114" s="119"/>
      <c r="CB114" s="119"/>
      <c r="CC114" s="119"/>
      <c r="CD114" s="119"/>
      <c r="CE114" s="119"/>
    </row>
    <row r="115" spans="1:83" x14ac:dyDescent="0.25">
      <c r="A115">
        <f t="shared" si="98"/>
        <v>115</v>
      </c>
      <c r="I115" s="119"/>
      <c r="J115" s="119"/>
      <c r="K115" s="119"/>
      <c r="L115" s="119"/>
      <c r="M115" s="119"/>
      <c r="N115" s="119"/>
      <c r="O115" s="119"/>
      <c r="P115" s="119"/>
      <c r="Q115" s="119"/>
      <c r="R115" s="119"/>
      <c r="S115" s="119"/>
      <c r="T115" s="119"/>
      <c r="U115" s="119"/>
      <c r="V115" s="119"/>
      <c r="W115" s="119"/>
      <c r="X115" s="119"/>
      <c r="Y115" s="119"/>
      <c r="Z115" s="119"/>
      <c r="AA115" s="119"/>
      <c r="AB115" s="119"/>
      <c r="AC115" s="119"/>
      <c r="AD115" s="119"/>
      <c r="AE115" s="119"/>
      <c r="AF115" s="119"/>
      <c r="AG115" s="119"/>
      <c r="AH115" s="119"/>
      <c r="AI115" s="119"/>
      <c r="AJ115" s="119"/>
      <c r="AK115" s="119"/>
      <c r="AL115" s="119"/>
      <c r="AM115" s="119"/>
      <c r="AN115" s="119"/>
      <c r="AO115" s="119"/>
      <c r="AP115" s="119"/>
      <c r="AQ115" s="119"/>
      <c r="AR115" s="119"/>
      <c r="AS115" s="119"/>
      <c r="AT115" s="119"/>
      <c r="AU115" s="119"/>
      <c r="AV115" s="119"/>
      <c r="AW115" s="119"/>
      <c r="AX115" s="119"/>
      <c r="AY115" s="119"/>
      <c r="AZ115" s="119"/>
      <c r="BK115" s="119"/>
      <c r="BL115" s="119"/>
      <c r="BM115" s="119"/>
      <c r="BN115" s="119"/>
      <c r="BO115" s="119"/>
      <c r="BP115" s="119"/>
      <c r="BQ115" s="119"/>
      <c r="BR115" s="119"/>
      <c r="BS115" s="119"/>
      <c r="BT115" s="119"/>
      <c r="BU115" s="119"/>
      <c r="BV115" s="119"/>
      <c r="BW115" s="119"/>
      <c r="BX115" s="119"/>
      <c r="BY115" s="119"/>
      <c r="BZ115" s="119"/>
      <c r="CA115" s="119"/>
      <c r="CB115" s="119"/>
      <c r="CC115" s="119"/>
      <c r="CD115" s="119"/>
      <c r="CE115" s="119"/>
    </row>
    <row r="116" spans="1:83" x14ac:dyDescent="0.25">
      <c r="A116">
        <f t="shared" si="98"/>
        <v>116</v>
      </c>
      <c r="I116" s="119"/>
      <c r="J116" s="119"/>
      <c r="K116" s="119"/>
      <c r="L116" s="119"/>
      <c r="M116" s="119"/>
      <c r="N116" s="119"/>
      <c r="O116" s="119"/>
      <c r="P116" s="119"/>
      <c r="Q116" s="119"/>
      <c r="R116" s="119"/>
      <c r="S116" s="119"/>
      <c r="T116" s="119"/>
      <c r="U116" s="119"/>
      <c r="V116" s="119"/>
      <c r="W116" s="119"/>
      <c r="X116" s="119"/>
      <c r="Y116" s="119"/>
      <c r="Z116" s="119"/>
      <c r="AA116" s="119"/>
      <c r="AB116" s="119"/>
      <c r="AC116" s="119"/>
      <c r="AD116" s="119"/>
      <c r="AE116" s="119"/>
      <c r="AF116" s="119"/>
      <c r="AG116" s="119"/>
      <c r="AH116" s="119"/>
      <c r="AI116" s="119"/>
      <c r="AJ116" s="119"/>
      <c r="AK116" s="119"/>
      <c r="AL116" s="119"/>
      <c r="AM116" s="119"/>
      <c r="AN116" s="119"/>
      <c r="AO116" s="119"/>
      <c r="AP116" s="119"/>
      <c r="AQ116" s="119"/>
      <c r="AR116" s="119"/>
      <c r="AS116" s="119"/>
      <c r="AT116" s="119"/>
      <c r="AU116" s="119"/>
      <c r="AV116" s="119"/>
      <c r="AW116" s="119"/>
      <c r="AX116" s="119"/>
      <c r="AY116" s="119"/>
      <c r="AZ116" s="119"/>
      <c r="BK116" s="119"/>
      <c r="BL116" s="119"/>
      <c r="BM116" s="119"/>
      <c r="BN116" s="119"/>
      <c r="BO116" s="119"/>
      <c r="BP116" s="119"/>
      <c r="BQ116" s="119"/>
      <c r="BR116" s="119"/>
      <c r="BS116" s="119"/>
      <c r="BT116" s="119"/>
      <c r="BU116" s="119"/>
      <c r="BV116" s="119"/>
      <c r="BW116" s="119"/>
      <c r="BX116" s="119"/>
      <c r="BY116" s="119"/>
      <c r="BZ116" s="119"/>
      <c r="CA116" s="119"/>
      <c r="CB116" s="119"/>
      <c r="CC116" s="119"/>
      <c r="CD116" s="119"/>
      <c r="CE116" s="119"/>
    </row>
    <row r="117" spans="1:83" x14ac:dyDescent="0.25">
      <c r="I117" s="119"/>
      <c r="J117" s="119"/>
      <c r="K117" s="119"/>
      <c r="L117" s="119"/>
      <c r="M117" s="119"/>
      <c r="N117" s="119"/>
      <c r="O117" s="119"/>
      <c r="P117" s="119"/>
      <c r="Q117" s="119"/>
      <c r="R117" s="119"/>
      <c r="S117" s="119"/>
      <c r="T117" s="119"/>
      <c r="U117" s="119"/>
      <c r="V117" s="119"/>
      <c r="W117" s="119"/>
      <c r="X117" s="119"/>
      <c r="Y117" s="119"/>
      <c r="Z117" s="119"/>
      <c r="AA117" s="119"/>
      <c r="AB117" s="119"/>
      <c r="AC117" s="119"/>
      <c r="AD117" s="119"/>
      <c r="AE117" s="119"/>
      <c r="AF117" s="119"/>
      <c r="AG117" s="119"/>
      <c r="AH117" s="119"/>
      <c r="AI117" s="119"/>
      <c r="AJ117" s="119"/>
      <c r="AK117" s="119"/>
      <c r="AL117" s="119"/>
      <c r="AM117" s="119"/>
      <c r="AN117" s="119"/>
      <c r="AO117" s="119"/>
      <c r="AP117" s="119"/>
      <c r="AQ117" s="119"/>
      <c r="AR117" s="119"/>
      <c r="AS117" s="119"/>
      <c r="AT117" s="119"/>
      <c r="AU117" s="119"/>
      <c r="AV117" s="119"/>
      <c r="AW117" s="119"/>
      <c r="AX117" s="119"/>
      <c r="AY117" s="119"/>
      <c r="AZ117" s="119"/>
      <c r="BK117" s="119"/>
      <c r="BL117" s="119"/>
      <c r="BM117" s="119"/>
      <c r="BN117" s="119"/>
      <c r="BO117" s="119"/>
      <c r="BP117" s="119"/>
      <c r="BQ117" s="119"/>
      <c r="BR117" s="119"/>
      <c r="BS117" s="119"/>
      <c r="BT117" s="119"/>
      <c r="BU117" s="119"/>
      <c r="BV117" s="119"/>
      <c r="BW117" s="119"/>
      <c r="BX117" s="119"/>
      <c r="BY117" s="119"/>
      <c r="BZ117" s="119"/>
      <c r="CA117" s="119"/>
      <c r="CB117" s="119"/>
      <c r="CC117" s="119"/>
      <c r="CD117" s="119"/>
      <c r="CE117" s="119"/>
    </row>
  </sheetData>
  <sheetProtection algorithmName="SHA-512" hashValue="waHzZFJP04qVm4bxSh70eF8LNGC+DC3WmfnMtuQlF/BdA0gjAXR0Dn0/C2W/J5F9KEq+CDW7ZG6DARys7y2iwg==" saltValue="mW+FFofTQbtVo5P10JGG5A==" spinCount="100000" sheet="1" objects="1" scenarios="1"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8</vt:i4>
      </vt:variant>
    </vt:vector>
  </HeadingPairs>
  <TitlesOfParts>
    <vt:vector size="8" baseType="lpstr">
      <vt:lpstr>INFO</vt:lpstr>
      <vt:lpstr>Eingabemaske</vt:lpstr>
      <vt:lpstr>Formular</vt:lpstr>
      <vt:lpstr>Datenbank</vt:lpstr>
      <vt:lpstr>Rechenblatt</vt:lpstr>
      <vt:lpstr>Periodensystem</vt:lpstr>
      <vt:lpstr>in-out</vt:lpstr>
      <vt:lpstr>Calc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2022-03-08T07:57:46Z</dcterms:modified>
</cp:coreProperties>
</file>